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Override PartName="/xl/threadedComments/threadedComment3.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C:\Users\acarr\Desktop\IFS\Kits\Recettes en cours &amp; Blocages\EUSALP\GREENCYCLE\Recette-Composte en ville\"/>
    </mc:Choice>
  </mc:AlternateContent>
  <workbookProtection lockStructure="1"/>
  <bookViews>
    <workbookView xWindow="0" yWindow="0" windowWidth="23040" windowHeight="8796" tabRatio="939" activeTab="7"/>
  </bookViews>
  <sheets>
    <sheet name="0-Introduction générale" sheetId="9" r:id="rId1"/>
    <sheet name="1-Fiche identité" sheetId="1" r:id="rId2"/>
    <sheet name="2-Photos" sheetId="13" r:id="rId3"/>
    <sheet name="3-Matériel et aménagements" sheetId="2" r:id="rId4"/>
    <sheet name="4-Communication" sheetId="3" r:id="rId5"/>
    <sheet name="5-Dynamique du site" sheetId="4" r:id="rId6"/>
    <sheet name="6-Gestion - Qualité du compost" sheetId="5" r:id="rId7"/>
    <sheet name="7-Synthèse" sheetId="11" r:id="rId8"/>
    <sheet name="8-Lexique" sheetId="14" r:id="rId9"/>
    <sheet name="menu déroulant" sheetId="12" state="hidden" r:id="rId10"/>
  </sheets>
  <definedNames>
    <definedName name="PlageNommée1">#REF!</definedName>
    <definedName name="_xlnm.Print_Area" localSheetId="1">'1-Fiche identité'!$A$1:$D$75</definedName>
    <definedName name="_xlnm.Print_Area" localSheetId="2">'2-Photos'!$A$1:$L$40</definedName>
    <definedName name="_xlnm.Print_Area" localSheetId="3">'3-Matériel et aménagements'!$A$1:$G$50</definedName>
    <definedName name="_xlnm.Print_Area" localSheetId="4">'4-Communication'!$A$1:$G$27</definedName>
    <definedName name="_xlnm.Print_Area" localSheetId="5">'5-Dynamique du site'!$A$1:$G$33</definedName>
    <definedName name="_xlnm.Print_Area" localSheetId="6">'6-Gestion - Qualité du compost'!$A$1:$G$76</definedName>
    <definedName name="_xlnm.Print_Area" localSheetId="7">'7-Synthèse'!$A$1:$E$84</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55" i="1" l="1"/>
  <c r="D51" i="1"/>
  <c r="G44" i="2" l="1"/>
  <c r="G41" i="2"/>
  <c r="G38" i="2"/>
  <c r="E35" i="2"/>
  <c r="G32" i="2"/>
  <c r="G29" i="2"/>
  <c r="F26" i="2"/>
  <c r="E23" i="2"/>
  <c r="G20" i="2"/>
  <c r="F17" i="2"/>
  <c r="G13" i="2"/>
  <c r="G10" i="2"/>
  <c r="G7" i="2"/>
  <c r="G3" i="2"/>
  <c r="G13" i="3"/>
  <c r="G28" i="3"/>
  <c r="G25" i="3"/>
  <c r="G22" i="3"/>
  <c r="G19" i="3"/>
  <c r="G16" i="3"/>
  <c r="G7" i="3"/>
  <c r="G4" i="3"/>
  <c r="E43" i="3" l="1"/>
  <c r="E35" i="3"/>
  <c r="E57" i="2"/>
  <c r="E65" i="2"/>
  <c r="G34" i="4"/>
  <c r="G31" i="4"/>
  <c r="G28" i="4"/>
  <c r="G25" i="4"/>
  <c r="G22" i="4"/>
  <c r="G19" i="4"/>
  <c r="G16" i="4"/>
  <c r="G13" i="4"/>
  <c r="G10" i="4"/>
  <c r="F7" i="4"/>
  <c r="G4" i="4"/>
  <c r="E75" i="5"/>
  <c r="G69" i="5"/>
  <c r="E60" i="5"/>
  <c r="G19" i="5"/>
  <c r="G13" i="5"/>
  <c r="G66" i="5"/>
  <c r="G63" i="5"/>
  <c r="F57" i="5"/>
  <c r="G54" i="5"/>
  <c r="G51" i="5"/>
  <c r="G48" i="5"/>
  <c r="F45" i="5"/>
  <c r="F41" i="5"/>
  <c r="F37" i="5"/>
  <c r="F28" i="5"/>
  <c r="F22" i="5"/>
  <c r="G25" i="5"/>
  <c r="G16" i="5"/>
  <c r="F10" i="5"/>
  <c r="G7" i="5"/>
  <c r="G4" i="5"/>
  <c r="D72" i="5"/>
  <c r="C72" i="5"/>
  <c r="C66" i="5"/>
  <c r="J65" i="5" s="1"/>
  <c r="E63" i="5"/>
  <c r="D63" i="5"/>
  <c r="C63" i="5"/>
  <c r="D57" i="5"/>
  <c r="C57" i="5"/>
  <c r="E54" i="5"/>
  <c r="D54" i="5"/>
  <c r="C54" i="5"/>
  <c r="C51" i="5"/>
  <c r="J50" i="5" s="1"/>
  <c r="D48" i="5"/>
  <c r="C48" i="5"/>
  <c r="D45" i="5"/>
  <c r="C45" i="5"/>
  <c r="I44" i="5" s="1"/>
  <c r="D41" i="5"/>
  <c r="C41" i="5"/>
  <c r="D37" i="5"/>
  <c r="C37" i="5"/>
  <c r="D34" i="5"/>
  <c r="J33" i="5" s="1"/>
  <c r="E75" i="11" s="1"/>
  <c r="C31" i="5"/>
  <c r="J30" i="5" s="1"/>
  <c r="E74" i="11" s="1"/>
  <c r="D28" i="5"/>
  <c r="C28" i="5"/>
  <c r="E25" i="5"/>
  <c r="D25" i="5"/>
  <c r="C25" i="5"/>
  <c r="C22" i="5"/>
  <c r="J21" i="5" s="1"/>
  <c r="D16" i="5"/>
  <c r="C16" i="5"/>
  <c r="D10" i="5"/>
  <c r="C10" i="5"/>
  <c r="J9" i="5" s="1"/>
  <c r="D7" i="5"/>
  <c r="C7" i="5"/>
  <c r="D4" i="5"/>
  <c r="C4" i="5"/>
  <c r="D31" i="4"/>
  <c r="D28" i="4"/>
  <c r="C34" i="4"/>
  <c r="I33" i="4" s="1"/>
  <c r="C31" i="4"/>
  <c r="C28" i="4"/>
  <c r="C25" i="4"/>
  <c r="J24" i="4" s="1"/>
  <c r="E61" i="11" s="1"/>
  <c r="C22" i="4"/>
  <c r="I21" i="4" s="1"/>
  <c r="C19" i="4"/>
  <c r="I18" i="4" s="1"/>
  <c r="C16" i="4"/>
  <c r="I15" i="4" s="1"/>
  <c r="C13" i="4"/>
  <c r="J12" i="4" s="1"/>
  <c r="E57" i="11" s="1"/>
  <c r="C10" i="4"/>
  <c r="I9" i="4" s="1"/>
  <c r="D7" i="4"/>
  <c r="C7" i="4"/>
  <c r="J6" i="4" s="1"/>
  <c r="D4" i="4"/>
  <c r="C4" i="4"/>
  <c r="D25" i="3"/>
  <c r="C25" i="3"/>
  <c r="J24" i="3" s="1"/>
  <c r="E51" i="11" s="1"/>
  <c r="C22" i="3"/>
  <c r="J21" i="3" s="1"/>
  <c r="E50" i="11" s="1"/>
  <c r="D19" i="3"/>
  <c r="C19" i="3"/>
  <c r="D16" i="3"/>
  <c r="C16" i="3"/>
  <c r="J15" i="3" s="1"/>
  <c r="E48" i="11" s="1"/>
  <c r="D13" i="3"/>
  <c r="C13" i="3"/>
  <c r="D10" i="3"/>
  <c r="C10" i="3"/>
  <c r="J9" i="3" s="1"/>
  <c r="E46" i="11" s="1"/>
  <c r="D7" i="3"/>
  <c r="C7" i="3"/>
  <c r="D4" i="3"/>
  <c r="C4" i="3"/>
  <c r="D35" i="2"/>
  <c r="I34" i="2" s="1"/>
  <c r="C44" i="2"/>
  <c r="J43" i="2" s="1"/>
  <c r="E41" i="11" s="1"/>
  <c r="C41" i="2"/>
  <c r="D41" i="2"/>
  <c r="D38" i="2"/>
  <c r="C38" i="2"/>
  <c r="C32" i="2"/>
  <c r="I31" i="2" s="1"/>
  <c r="D29" i="2"/>
  <c r="C29" i="2"/>
  <c r="C26" i="2"/>
  <c r="J25" i="2" s="1"/>
  <c r="E35" i="11" s="1"/>
  <c r="C23" i="2"/>
  <c r="J22" i="2" s="1"/>
  <c r="E34" i="11" s="1"/>
  <c r="D20" i="2"/>
  <c r="C20" i="2"/>
  <c r="D17" i="2"/>
  <c r="C17" i="2"/>
  <c r="C13" i="2"/>
  <c r="J12" i="2" s="1"/>
  <c r="E31" i="11" s="1"/>
  <c r="D10" i="2"/>
  <c r="C10" i="2"/>
  <c r="D7" i="2"/>
  <c r="C7" i="2"/>
  <c r="D3" i="2"/>
  <c r="E3" i="2"/>
  <c r="F3" i="2"/>
  <c r="C3" i="2"/>
  <c r="I3" i="3" l="1"/>
  <c r="J27" i="4"/>
  <c r="E62" i="11" s="1"/>
  <c r="I6" i="3"/>
  <c r="J6" i="5"/>
  <c r="E68" i="11" s="1"/>
  <c r="E55" i="11"/>
  <c r="H5" i="2"/>
  <c r="I56" i="5"/>
  <c r="J40" i="5"/>
  <c r="J47" i="5"/>
  <c r="E78" i="11" s="1"/>
  <c r="I71" i="5"/>
  <c r="J27" i="5"/>
  <c r="I27" i="5"/>
  <c r="I24" i="5"/>
  <c r="J24" i="5"/>
  <c r="E72" i="11" s="1"/>
  <c r="E71" i="11"/>
  <c r="E69" i="11"/>
  <c r="E73" i="11"/>
  <c r="E79" i="11"/>
  <c r="E83" i="11"/>
  <c r="I36" i="5"/>
  <c r="J71" i="5"/>
  <c r="E84" i="11" s="1"/>
  <c r="E64" i="11"/>
  <c r="J19" i="2"/>
  <c r="E33" i="11" s="1"/>
  <c r="J28" i="2"/>
  <c r="E36" i="11" s="1"/>
  <c r="J9" i="2"/>
  <c r="E30" i="11" s="1"/>
  <c r="I43" i="2"/>
  <c r="J16" i="2"/>
  <c r="E32" i="11" s="1"/>
  <c r="J6" i="3"/>
  <c r="E45" i="11" s="1"/>
  <c r="J3" i="3"/>
  <c r="J12" i="3"/>
  <c r="E47" i="11" s="1"/>
  <c r="J18" i="3"/>
  <c r="E49" i="11" s="1"/>
  <c r="E84" i="5"/>
  <c r="F91" i="11" s="1"/>
  <c r="E50" i="4"/>
  <c r="E42" i="4"/>
  <c r="I6" i="4"/>
  <c r="J3" i="4"/>
  <c r="E54" i="11" s="1"/>
  <c r="J15" i="4"/>
  <c r="E58" i="11" s="1"/>
  <c r="J30" i="4"/>
  <c r="E63" i="11" s="1"/>
  <c r="E92" i="5"/>
  <c r="I65" i="5"/>
  <c r="J62" i="5"/>
  <c r="E82" i="11" s="1"/>
  <c r="I62" i="5"/>
  <c r="J56" i="5"/>
  <c r="E81" i="11" s="1"/>
  <c r="J53" i="5"/>
  <c r="E80" i="11" s="1"/>
  <c r="I53" i="5"/>
  <c r="I50" i="5"/>
  <c r="I47" i="5"/>
  <c r="J44" i="5"/>
  <c r="E77" i="11" s="1"/>
  <c r="I40" i="5"/>
  <c r="J36" i="5"/>
  <c r="E76" i="11" s="1"/>
  <c r="I33" i="5"/>
  <c r="I30" i="5"/>
  <c r="I21" i="5"/>
  <c r="J15" i="5"/>
  <c r="E70" i="11" s="1"/>
  <c r="I15" i="5"/>
  <c r="I9" i="5"/>
  <c r="I6" i="5"/>
  <c r="J3" i="5"/>
  <c r="E67" i="11" s="1"/>
  <c r="I3" i="5"/>
  <c r="I30" i="4"/>
  <c r="I24" i="4"/>
  <c r="J21" i="4"/>
  <c r="E60" i="11" s="1"/>
  <c r="J18" i="4"/>
  <c r="E59" i="11" s="1"/>
  <c r="I12" i="4"/>
  <c r="J9" i="4"/>
  <c r="E56" i="11" s="1"/>
  <c r="I3" i="4"/>
  <c r="I24" i="3"/>
  <c r="I21" i="3"/>
  <c r="I18" i="3"/>
  <c r="I15" i="3"/>
  <c r="I12" i="3"/>
  <c r="I9" i="3"/>
  <c r="J40" i="2"/>
  <c r="E40" i="11" s="1"/>
  <c r="J34" i="2"/>
  <c r="E38" i="11" s="1"/>
  <c r="J31" i="2"/>
  <c r="E37" i="11" s="1"/>
  <c r="I28" i="2"/>
  <c r="I25" i="2"/>
  <c r="I40" i="2"/>
  <c r="J37" i="2"/>
  <c r="E39" i="11" s="1"/>
  <c r="I37" i="2"/>
  <c r="I12" i="2"/>
  <c r="I9" i="2"/>
  <c r="G94" i="11"/>
  <c r="G93" i="11"/>
  <c r="G92" i="11"/>
  <c r="G91" i="11"/>
  <c r="C91" i="11"/>
  <c r="C92" i="11"/>
  <c r="E44" i="11"/>
  <c r="J5" i="2" l="1"/>
  <c r="I5" i="2"/>
  <c r="E55" i="2" s="1"/>
  <c r="E82" i="5"/>
  <c r="C93" i="11"/>
  <c r="F92" i="11"/>
  <c r="C94" i="11"/>
  <c r="F93" i="11"/>
  <c r="E33" i="3"/>
  <c r="E41" i="3"/>
  <c r="F94" i="11"/>
  <c r="E93" i="11" l="1"/>
  <c r="E29" i="11"/>
  <c r="C17" i="11"/>
  <c r="E40" i="4"/>
  <c r="E48" i="4"/>
  <c r="E90" i="5"/>
  <c r="E91" i="11" s="1"/>
  <c r="H91" i="11" s="1"/>
  <c r="E92" i="11" l="1"/>
  <c r="C9" i="11"/>
  <c r="B9" i="11"/>
  <c r="C2" i="11"/>
  <c r="D56" i="1"/>
  <c r="C12" i="11" l="1"/>
  <c r="B12" i="11"/>
  <c r="D64" i="1" l="1"/>
  <c r="C14" i="11" l="1"/>
  <c r="C13" i="11"/>
  <c r="D25" i="1"/>
  <c r="E63" i="2" l="1"/>
  <c r="E94" i="11" s="1"/>
  <c r="H94" i="11" s="1"/>
  <c r="H92" i="11"/>
  <c r="H93" i="11"/>
  <c r="C6" i="11" l="1"/>
  <c r="C5" i="11"/>
  <c r="C8" i="11"/>
  <c r="C7" i="11"/>
  <c r="D66" i="1" l="1"/>
  <c r="D65" i="1"/>
  <c r="D31" i="1" l="1"/>
  <c r="D34" i="1" l="1"/>
</calcChain>
</file>

<file path=xl/comments1.xml><?xml version="1.0" encoding="utf-8"?>
<comments xmlns="http://schemas.openxmlformats.org/spreadsheetml/2006/main">
  <authors>
    <author>tc={92C70B6C-4C7E-46CE-B000-EB2F6D97152C}</author>
  </authors>
  <commentList>
    <comment ref="D64" authorId="0" shapeId="0">
      <text>
        <r>
          <rPr>
            <sz val="10"/>
            <color rgb="FF000000"/>
            <rFont val="Arial"/>
            <family val="2"/>
            <charset val="1"/>
          </rPr>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0.4 : densité moyenne des DCT
1.3 : pour tenir compte de la diminution du tas au fur et à mesure, due au processus de compostage,  on rajoute 30% du volume du bac
0.7 : on enlève environ 30% du volume correspondant au broyat</t>
        </r>
      </text>
    </comment>
  </commentList>
</comments>
</file>

<file path=xl/comments2.xml><?xml version="1.0" encoding="utf-8"?>
<comments xmlns="http://schemas.openxmlformats.org/spreadsheetml/2006/main">
  <authors>
    <author>tc={052BBB30-BD13-4B61-AE70-E943F5338CD2}</author>
    <author>tc={4845A49C-C251-4FB0-AE00-51C887A0E0ED}</author>
    <author>tc={F2CC77BB-99D9-479B-8F45-CB4910C105ED}</author>
    <author>tc={A7B1F8A4-D6D0-41CB-9A6A-DBBDF1E57549}</author>
    <author>tc={F8E5705C-581C-43D1-8280-970650AE1F63}</author>
    <author>tc={C6B182F2-8CCB-4A73-8646-A7C27F7DFBF9}</author>
  </authors>
  <commentList>
    <comment ref="K5" authorId="0" shapeId="0">
      <text>
        <r>
          <rPr>
            <sz val="10"/>
            <color rgb="FF000000"/>
            <rFont val="Arial"/>
            <family val="2"/>
            <charset val="1"/>
          </rPr>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mutualiser recommandations L2 et 5</t>
        </r>
      </text>
    </comment>
    <comment ref="M8" authorId="1" shapeId="0">
      <text>
        <r>
          <rPr>
            <sz val="10"/>
            <color rgb="FF000000"/>
            <rFont val="Arial"/>
            <family val="2"/>
            <charset val="1"/>
          </rPr>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Reco d'Amélie : "Le matériel doit être de qualité, au bon dimensionnement (gamme site collectif). En cas d’usure, pensez à changer le matériel" &gt; j'ai modifié</t>
        </r>
      </text>
    </comment>
    <comment ref="M11" authorId="2" shapeId="0">
      <text>
        <r>
          <rPr>
            <sz val="10"/>
            <color rgb="FF000000"/>
            <rFont val="Arial"/>
            <family val="2"/>
            <charset val="1"/>
          </rPr>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dans le rapport, prévoir des photos et une explication sur l'utilisation avec des retours d'expérience</t>
        </r>
      </text>
    </comment>
    <comment ref="M45" authorId="3" shapeId="0">
      <text>
        <r>
          <rPr>
            <sz val="10"/>
            <color rgb="FF000000"/>
            <rFont val="Arial"/>
            <family val="2"/>
            <charset val="1"/>
          </rPr>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sur ce sujet, je trouve qu'on dispose de peu d'informations actuelles, quel est le positionnement de l'ADEME et du ministère ?</t>
        </r>
      </text>
    </comment>
    <comment ref="M47" authorId="4" shapeId="0">
      <text>
        <r>
          <rPr>
            <sz val="10"/>
            <color rgb="FF000000"/>
            <rFont val="Arial"/>
            <family val="2"/>
            <charset val="1"/>
          </rPr>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sur ce sujet, je trouve qu'on dispose de peu d'informations actuelles, quel est le positionnement de l'ADEME et du ministère ?</t>
        </r>
      </text>
    </comment>
    <comment ref="M49" authorId="5" shapeId="0">
      <text>
        <r>
          <rPr>
            <sz val="10"/>
            <color rgb="FF000000"/>
            <rFont val="Arial"/>
            <family val="2"/>
            <charset val="1"/>
          </rPr>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sur ce sujet, je trouve qu'on dispose de peu d'informations actuelles, quel est le positionnement de l'ADEME et du ministère ?</t>
        </r>
      </text>
    </comment>
  </commentList>
</comments>
</file>

<file path=xl/comments3.xml><?xml version="1.0" encoding="utf-8"?>
<comments xmlns="http://schemas.openxmlformats.org/spreadsheetml/2006/main">
  <authors>
    <author>tc={E5F3AC15-EC93-4009-93B3-419521AE56D7}</author>
    <author>tc={23A2C3F1-869E-4B7D-BA8E-A9E5094B52C8}</author>
    <author>tc={C24744A5-25B4-4BC0-9242-DFC866528A4B}</author>
  </authors>
  <commentList>
    <comment ref="G8" authorId="0" shapeId="0">
      <text>
        <r>
          <rPr>
            <sz val="10"/>
            <color rgb="FF000000"/>
            <rFont val="Arial"/>
            <family val="2"/>
            <charset val="1"/>
          </rPr>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Plutôt "Ne sais pas" ?</t>
        </r>
      </text>
    </comment>
    <comment ref="M17" authorId="1" shapeId="0">
      <text>
        <r>
          <rPr>
            <sz val="10"/>
            <color rgb="FF000000"/>
            <rFont val="Arial"/>
            <family val="2"/>
            <charset val="1"/>
          </rPr>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Reco d'Amélie "Un panneau explicatif récapitulant les principales consignes doit être posé sur le bac ou sur un poteau à côté. Un poteau déjà existant (panneau indicateur, arbre) peut servir de support" &gt; j'ai modifié</t>
        </r>
      </text>
    </comment>
    <comment ref="M26" authorId="2" shapeId="0">
      <text>
        <r>
          <rPr>
            <sz val="10"/>
            <color rgb="FF000000"/>
            <rFont val="Arial"/>
            <family val="2"/>
            <charset val="1"/>
          </rPr>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préciser en qq mots de quoi il s'agit</t>
        </r>
      </text>
    </comment>
  </commentList>
</comments>
</file>

<file path=xl/sharedStrings.xml><?xml version="1.0" encoding="utf-8"?>
<sst xmlns="http://schemas.openxmlformats.org/spreadsheetml/2006/main" count="906" uniqueCount="679">
  <si>
    <t>Localisation du site de compostage</t>
  </si>
  <si>
    <t>Région</t>
  </si>
  <si>
    <t>Département</t>
  </si>
  <si>
    <t>Collectivité (en charge des déchets)</t>
  </si>
  <si>
    <t>Adresse du site</t>
  </si>
  <si>
    <t>A propos du site de compostage</t>
  </si>
  <si>
    <t>Précision sur le type de site partagé :</t>
  </si>
  <si>
    <t>Si autre, préciser :</t>
  </si>
  <si>
    <t>Date de mise en route du site (inauguration)</t>
  </si>
  <si>
    <t>Conditions d'accès au site de compostage</t>
  </si>
  <si>
    <t>Ouvert tout le temps ou non?</t>
  </si>
  <si>
    <t>Mode de compostage</t>
  </si>
  <si>
    <t>Nombre de bacs d'apport</t>
  </si>
  <si>
    <t>Nombre de bacs de maturation</t>
  </si>
  <si>
    <t>Capacité totale du site de compostage en m3 (stockage maximum à un temps T)</t>
  </si>
  <si>
    <t>Nombre de tas/andain "d'apport" sur le site</t>
  </si>
  <si>
    <t>Nombre de tas/andain "de maturation" sur le site</t>
  </si>
  <si>
    <t>Capacité totale du site de compostage en m3 (stockage maximum à un termps T)</t>
  </si>
  <si>
    <t>Capacité d'un lombricomposteur (en litre)</t>
  </si>
  <si>
    <t>Nombre de lombricomposteurs sur le site</t>
  </si>
  <si>
    <t>Capacité totale du site de lombricompostage en m3</t>
  </si>
  <si>
    <t>La gestion des apports des déchets de cuisine</t>
  </si>
  <si>
    <t>Les déchets de cuisine sont-ils directement déposés dans le composteur d'apport par les usagers ?</t>
  </si>
  <si>
    <t>Si non, préciser le type de contenant intermédiaire utilisé</t>
  </si>
  <si>
    <t>Préciser le volume du contenant utilisé (en litres)</t>
  </si>
  <si>
    <t>Comment est-il transporté jusqu'au site de compostage ?</t>
  </si>
  <si>
    <t>Le transport et le vidage dans le composteur est effectué</t>
  </si>
  <si>
    <t>Le transport et le vidage est assuré par une personne rémunérée pour cela</t>
  </si>
  <si>
    <t>A quelle fréquence ?</t>
  </si>
  <si>
    <t>La gestion du site de compostage</t>
  </si>
  <si>
    <t>Compostage partagé : taux de participation</t>
  </si>
  <si>
    <t>Nombre de foyers potentiellement concernés</t>
  </si>
  <si>
    <t>Nombre de personnes potentiellement concernées</t>
  </si>
  <si>
    <t>Nombre de foyers participants</t>
  </si>
  <si>
    <t>Nombre de personnes participantes</t>
  </si>
  <si>
    <t>Estimation taux de participation</t>
  </si>
  <si>
    <t>Nombre d'heures de travail pour la mise en place du site (inauguration et formation comprises)</t>
  </si>
  <si>
    <t>Estimation tonnages détournés/ an (en T)</t>
  </si>
  <si>
    <t>compostage en bac</t>
  </si>
  <si>
    <t>compostage en tas ou en andain</t>
  </si>
  <si>
    <t>lombricompostage</t>
  </si>
  <si>
    <t>Commentaires:</t>
  </si>
  <si>
    <t>Le matériel de compostage (bacs, lombricomposteurs, tas, petit matériel)</t>
  </si>
  <si>
    <t>Fonctionnalité du matériel de compostage (bacs, lombricomposteurs etc.)</t>
  </si>
  <si>
    <t>Ne sais pas</t>
  </si>
  <si>
    <t>État du matériel de compostage</t>
  </si>
  <si>
    <t>Matériel hors d'usage</t>
  </si>
  <si>
    <t>Matériel dégradé</t>
  </si>
  <si>
    <t>Matériel en bon état, procédure de maintenance inexistante</t>
  </si>
  <si>
    <t>Matériel en bon état, procédure de maintenance existante</t>
  </si>
  <si>
    <t>Aucun matériel de gestion</t>
  </si>
  <si>
    <t>1 outil facilement accessible</t>
  </si>
  <si>
    <t>2 outils facilement accessibles</t>
  </si>
  <si>
    <t>3 ou plus facilement accessibles</t>
  </si>
  <si>
    <t>Déclaration au service urbanisme</t>
  </si>
  <si>
    <t>Non effectuée</t>
  </si>
  <si>
    <t>En cours</t>
  </si>
  <si>
    <t>Effectuée</t>
  </si>
  <si>
    <t>Implantation / aménagement du site</t>
  </si>
  <si>
    <t>Aspect général du site de compostage</t>
  </si>
  <si>
    <t>Les composteurs sont tout ou en partie dégradés (éventrés, taggés...), les abords des composteurs sont souillés…</t>
  </si>
  <si>
    <t>Peu entretenu, des déchets trainent à côté des composteurs</t>
  </si>
  <si>
    <t>Bien entretenu (composteurs en bon état, alentours propres)</t>
  </si>
  <si>
    <t>Visibilité du site de compostage</t>
  </si>
  <si>
    <t>Plus de 250 m</t>
  </si>
  <si>
    <t>Entre 100 et 250 m</t>
  </si>
  <si>
    <t>entre 50 et 100m</t>
  </si>
  <si>
    <t>Moins de 50 m</t>
  </si>
  <si>
    <t>Non concerné (car capacité totale du site inférieure à 5m3)</t>
  </si>
  <si>
    <t>Distance aux voies de communication (RSD) Si volume des matières stockées &gt;à 5m3 (voir fiche identité : Capacité totale du site)</t>
  </si>
  <si>
    <t>Site à moins de 5 m d'une voie de communication</t>
  </si>
  <si>
    <t>Site à plus de 5 m d'une voie de communication</t>
  </si>
  <si>
    <t>Eclairage du site</t>
  </si>
  <si>
    <t>Aucun éclairage</t>
  </si>
  <si>
    <t>Le chemin et le composteur sont directement éclairés avec une énergie renouvelable (panneaux solaires,...)</t>
  </si>
  <si>
    <t>Informations disponibles sur le site</t>
  </si>
  <si>
    <t>Information sur les matières acceptées</t>
  </si>
  <si>
    <t>Aucune info</t>
  </si>
  <si>
    <t>Information incomplète et/ou peu lisible (texte écrit petit, effacé par les intempéries…)</t>
  </si>
  <si>
    <t>Information complète et lisible</t>
  </si>
  <si>
    <t>Information complète, lisible et originale (compréhensible par différents publics : écrits, illustrations, photos…)</t>
  </si>
  <si>
    <t>Pas d'identification des bacs</t>
  </si>
  <si>
    <t>Information incomplète (que le nom) ou peu visible</t>
  </si>
  <si>
    <t>Information complète (nom, n° tél, permanence ou disponibilité éventuelles) et visible</t>
  </si>
  <si>
    <t>Information complète, très visible et répétée (plusieurs supports)</t>
  </si>
  <si>
    <t>Information incomplète ou peu lisible (texte écrit petit, effacé par les intempéries…)</t>
  </si>
  <si>
    <t>Aucun support d'information</t>
  </si>
  <si>
    <t>Emplacement des supports de communication sur le site</t>
  </si>
  <si>
    <t>Peu visible : ni sur le chemin (ou hall d'immeuble…), ni à proximité du composteur</t>
  </si>
  <si>
    <t>Visible à côté du composteur et/ou dans l'immeuble ou sur le chemin</t>
  </si>
  <si>
    <t>Plusieurs supports de communication bien agencés</t>
  </si>
  <si>
    <t>Pas de communication "hors site de compostage"</t>
  </si>
  <si>
    <t>Affiches (hall d'immeuble, quartier)</t>
  </si>
  <si>
    <t>Flyers (boites aux lettres, asso de quartier... et affiches)</t>
  </si>
  <si>
    <t>Réunion  d'information, porte à porte, affiche, flyer…</t>
  </si>
  <si>
    <t>Fréquence d'information et d'animation</t>
  </si>
  <si>
    <t>Communication effectuée uniquement au démarrage (pas de renouvellement des outils ou des opérations)</t>
  </si>
  <si>
    <t>Renouvellement des outils ou des opérations moins d'1 fois/ an</t>
  </si>
  <si>
    <t>Renouvellement des outils ou opérations 1 fois par an au minimum</t>
  </si>
  <si>
    <t>Inventaire du site sur Géocompost</t>
  </si>
  <si>
    <t>Le site n'est pas référencé sur Géocompost</t>
  </si>
  <si>
    <t>Le site est référencé mais avec très peu de données</t>
  </si>
  <si>
    <t>Le site est référencé et les données sont complètes</t>
  </si>
  <si>
    <t>Pas d'exploitant désigné</t>
  </si>
  <si>
    <t>Pas de réferent connu actuellement</t>
  </si>
  <si>
    <t>Pas de formation de référent</t>
  </si>
  <si>
    <t>Formation initiale uniquement</t>
  </si>
  <si>
    <t>Formation de un ou deux référents supplémentaires /an</t>
  </si>
  <si>
    <t>Approvisionnement broyat</t>
  </si>
  <si>
    <t>Pas de partenariat pour l'approvisionnement</t>
  </si>
  <si>
    <t>En cours de mise en place d'un partenariat (paysagistes, services espaces verts ..)</t>
  </si>
  <si>
    <t>Partenariat actif unique</t>
  </si>
  <si>
    <t>Plusieurs partenariats actifs</t>
  </si>
  <si>
    <t>Inexistant</t>
  </si>
  <si>
    <t>Réseau et animations</t>
  </si>
  <si>
    <t>Temps d'échanges entre tous les usagers</t>
  </si>
  <si>
    <t>Aucun échange collectif depuis le démarrage</t>
  </si>
  <si>
    <t>Des échanges collectifs très ponctuels (1/ an)</t>
  </si>
  <si>
    <t>Des échanges collectifs réguliers (au moins 2/an)</t>
  </si>
  <si>
    <t>Des échanges collectifs nombreux (&gt;2/an institués/programmés connus à l'avance)</t>
  </si>
  <si>
    <t>Climat des temps d'échanges</t>
  </si>
  <si>
    <t>Absence de regroupement des participants pour des temps d'échange</t>
  </si>
  <si>
    <t>Temps bref d'échanges techniques, pontuels</t>
  </si>
  <si>
    <t>Temps d'échanges techniques souvent associés à des temps conviviaux et/ou animation plus large que la pratique du compostage (jardin, zéro déchet…)</t>
  </si>
  <si>
    <t>Animation sur site</t>
  </si>
  <si>
    <t>Aucune animation organisée</t>
  </si>
  <si>
    <t>Peu d'animation organisée (moins d'1 par an)</t>
  </si>
  <si>
    <t>Animations régulières (1 par an)</t>
  </si>
  <si>
    <t>Animations régulières et programmées (Tous au compost etc.) au moins 1 fois par an</t>
  </si>
  <si>
    <t>Le site de compostage permet-il d'améliorer les liens entre habitants ?</t>
  </si>
  <si>
    <t>Non, pas de liens nouveaux</t>
  </si>
  <si>
    <t>Oui, cela permet de croiser quelques voisins</t>
  </si>
  <si>
    <t>Matière sèche</t>
  </si>
  <si>
    <t>Pas de réserve</t>
  </si>
  <si>
    <t>Des ruptures ponctuelles de matière sèche / pas de procédure établie pour gérer l'approvisionnement</t>
  </si>
  <si>
    <t>pas de rupture de matière sèche mais pas de procédure établie …</t>
  </si>
  <si>
    <t>Pas de rupture de matière sèche, une procédure existe pour permettre l'approvisionnement</t>
  </si>
  <si>
    <t>Pas de broyat</t>
  </si>
  <si>
    <t>Très grossier (calibre 4 à 5 cm)</t>
  </si>
  <si>
    <t>Bonne taille des morceaux  (calibre  inférieur à 4cms) mais peu de matière fine</t>
  </si>
  <si>
    <t>Nuisibles</t>
  </si>
  <si>
    <t>Jamais vu</t>
  </si>
  <si>
    <t>Présence de Moucherons</t>
  </si>
  <si>
    <t>Pas de moucherons sur ce site</t>
  </si>
  <si>
    <t>Excessivement humide ou excessivement sec</t>
  </si>
  <si>
    <t>Trop humide ou trop sec</t>
  </si>
  <si>
    <t>Normalement humide ou sec en lien avec la saison</t>
  </si>
  <si>
    <t>Rapport C/N</t>
  </si>
  <si>
    <t>Bien équilibré</t>
  </si>
  <si>
    <t>Pas de brassage</t>
  </si>
  <si>
    <t>Brassage moins d'1 fois tous les 15 jours</t>
  </si>
  <si>
    <t>Brassage environ tous les 15 jours</t>
  </si>
  <si>
    <t>Brassage 1 fois /semaine</t>
  </si>
  <si>
    <t>Exutoire du compost mûr</t>
  </si>
  <si>
    <t>inexistant</t>
  </si>
  <si>
    <t>existant mais non renseigné</t>
  </si>
  <si>
    <t>existant, renseigné mais incomplet</t>
  </si>
  <si>
    <t>existant, bien renseigné et complet</t>
  </si>
  <si>
    <t>Prise de température au cours de la dernière année</t>
  </si>
  <si>
    <t>Jamais</t>
  </si>
  <si>
    <t>Moins d'une fois par mois</t>
  </si>
  <si>
    <t>une fois par mois</t>
  </si>
  <si>
    <t>une fois par semaine</t>
  </si>
  <si>
    <t>Modalité de prise de température</t>
  </si>
  <si>
    <t>Pas de T°C prise</t>
  </si>
  <si>
    <t>T°C : prise unique</t>
  </si>
  <si>
    <t>Moyenne de 2 prises en différents endroits</t>
  </si>
  <si>
    <t>Moyenne de 3 prises à différents endroits + prise T°C extérieure</t>
  </si>
  <si>
    <t>Aucun suivi</t>
  </si>
  <si>
    <t>Définitions des termes utilisés dans l'outil d'évaluation</t>
  </si>
  <si>
    <t>Andaineur</t>
  </si>
  <si>
    <t>Outil mécanisé qui permet de constituer des andains de compost</t>
  </si>
  <si>
    <t>Andain</t>
  </si>
  <si>
    <t>Bande continue de compost laissé au sol</t>
  </si>
  <si>
    <t>Bac d'apport</t>
  </si>
  <si>
    <t>Bac dans lequel on dépose les déchets.</t>
  </si>
  <si>
    <t>Bac de matière sèche</t>
  </si>
  <si>
    <t>Bac de réserve de matière structurante (généralement du broyat de branches) mélangée aux déchets lors de leur dépôt dans le bac d’apport</t>
  </si>
  <si>
    <t>Bac en maturation</t>
  </si>
  <si>
    <t>Bac dans lequel on laisse le processus  arriver à terme. Le compost mûrit.</t>
  </si>
  <si>
    <t>Bio-déchet</t>
  </si>
  <si>
    <t>Fraction fermentescible des déchets ménagers : déchets alimentaires, déchets verts, papiers et cartons.</t>
  </si>
  <si>
    <t>Brassage de surface</t>
  </si>
  <si>
    <t>Action de mélanger les 10 premiers centimètres de matière à l'aide d'un outil</t>
  </si>
  <si>
    <t>Mélange de la matière afin de permettre une bonne oxygénation et une décomposition homogène. Doit s’effectuer dans la largeur comme dans la profondeur.</t>
  </si>
  <si>
    <t>Brass' compost</t>
  </si>
  <si>
    <t>Outil en forme de tire-bouchon. Il permet d’aérer le compost avec un minimum d’efforts, en le tournant à la verticale pour l’enfoncer dans le compost, puis en le tirant vers le haut pour faire remonter la matière du fond sur le dessus.</t>
  </si>
  <si>
    <t>Compost mûr</t>
  </si>
  <si>
    <t>Produit obtenu à la fin du processus de compostage. De couleur brune, d’aspect homogène, présentant une odeur de sous-bois, il est exempt de vers et prêt à l’emploi.</t>
  </si>
  <si>
    <t>Compostage en andain</t>
  </si>
  <si>
    <t>Méthode consistant à accumuler de la matière pour former un tas uniforme. L’andain est une solution simple pour traiter en une seule fois une grande quantité de matière, et peut aussi être utilisé pour terminer la maturation du compost.</t>
  </si>
  <si>
    <t>Compostage en tas</t>
  </si>
  <si>
    <t>Méthode de compostage qui consiste à empiler les déchets au fur et à mesure de leur production pour former un tas. Cette méthode prend beaucoup de place mais est très simple à réaliser.</t>
  </si>
  <si>
    <t>Croc</t>
  </si>
  <si>
    <t>Outil similaire à une fourche, mais dont les pointes sont recourbées à angle droit. Le croc est utile pour gratter superficiellement une surface et étaler de la matière.</t>
  </si>
  <si>
    <t>Déchets verts</t>
  </si>
  <si>
    <t>Déchets végétaux issus de l’entretien des jardins et des espaces verts. Par exemple : Feuilles, tontes de gazons, branches et tiges.</t>
  </si>
  <si>
    <t>Entrants (matière entrante)</t>
  </si>
  <si>
    <t>Il s'agit de la matière déposée dans le bac d'apport (biodéchets)</t>
  </si>
  <si>
    <t>Exploitant</t>
  </si>
  <si>
    <t>« L'exploitant est une personne physique ou morale est désignée comme responsable de la bonne gestion d'un site de compostage » (arrêté du 9 avril). L'exploitant peut être un maître composteur, une collectivité etc.</t>
  </si>
  <si>
    <t>Fonctionnement d'un site de compostage partagé</t>
  </si>
  <si>
    <t>Fourche</t>
  </si>
  <si>
    <t>Outil de travail agricole composé d’un long manche et de plusieurs pointes métalliques, les dents, légèrement recourbées. La fourche est très utile à l’entretien d’un site de compostage, elle permet de brasser la matière et de la transporter d’un bac à l’autre lors des retournements</t>
  </si>
  <si>
    <t>Géocompost</t>
  </si>
  <si>
    <t>Géocompost est une cartographie citoyenne et participative qui a pour objectif de référencer les sites de compostage de proximité de France (partagés et en établissements) : www.lesactivateurs.org/geo-compost/ http://www.lesactivateurs.org/geo-compost/ :</t>
  </si>
  <si>
    <t>Gestion externe des sites de compostage</t>
  </si>
  <si>
    <t>On entend par gestion externe d'un site de compostage un suivi réalisé par un prestataire (maître composteur, entreprise, association)</t>
  </si>
  <si>
    <t>Gestion interne des sites de compostage</t>
  </si>
  <si>
    <t>On entend par gestion interne d'un site de compostage un suivi effectué en interne, par un agent de la collectivité.</t>
  </si>
  <si>
    <t>Griffe</t>
  </si>
  <si>
    <t>Outil de jardinage composé d’un petit manche et de pointes métalliques recourbées perpendiculairement à ce dernier. La griffe est très utile pour gratter superficiellement et répartir la matière dans le bac d’apports.</t>
  </si>
  <si>
    <t>Indésirables</t>
  </si>
  <si>
    <t>Inauguration</t>
  </si>
  <si>
    <t>Ouverture officielle d’un site de compostage. Cet évènement convie les habitants du quartier, les référents ainsi que les élus locaux autour du nouveau site.</t>
  </si>
  <si>
    <t>Lombricompostage</t>
  </si>
  <si>
    <t>Méthode de compostage s’appuyant principalement sur le travail des vers à compost. De petite taille, utilisable en appartement, cette technique ludique demande des soins plus particuliers.</t>
  </si>
  <si>
    <t>Lombricomposteur</t>
  </si>
  <si>
    <t>Composteur adapté au lombricompostage, il est souvent composé de plusieurs compartiments accueillant différents degrés de transformation de la matière.</t>
  </si>
  <si>
    <t>Marche en avant</t>
  </si>
  <si>
    <t>Largement utilisé dans le domaine de la restauration, le dispositif de la marche en avant permet de contrôler la qualité et la propreté des denrées de alimentaire. Les déchets de table et de cuisine ne doivent pas « croiser » dans l'enceinte de la cuisine les aliments qui n'ont pas encore été consommés.</t>
  </si>
  <si>
    <t>Organismes considérés comme néfastes. Par exemples : Les rats et les insectes ravageurs des cultures.</t>
  </si>
  <si>
    <t>Référent de site</t>
  </si>
  <si>
    <t>Opération qui consiste à retourner toute la matière. Elle se fait à l’occasion d’un transfert de bac ou d’une constitution d’andain et s’assimile à un gros brassage.</t>
  </si>
  <si>
    <t>Règlement Sanitaire Départemental (RSD)</t>
  </si>
  <si>
    <t>Le règlement sanitaire départemental fixe les règles à respecter en matière d'hygiène et de salubrité publiques dans chaque département. Pour le compostage de proximité, on y trouve une procédure à suivre (distance des habitations, point d'eau etc.)</t>
  </si>
  <si>
    <t>Site de compostage placé dans un établissement et ne traitant que les déchets produits par celui-ci.</t>
  </si>
  <si>
    <t>Site de compostage partagé</t>
  </si>
  <si>
    <t>Site de compostage collectif accessible à de nombreux contributeurs, il peut être placé dans une copropriété, au pied d’un immeuble ou dans un lieu public.</t>
  </si>
  <si>
    <t>Table de tri</t>
  </si>
  <si>
    <t>Table qui permet aux usagers d’un réfectoire de trier leur déchets (restes de déchets alimentaires, plastique, pain etc.) au moment du dérochage des plateaux.</t>
  </si>
  <si>
    <t>Non</t>
  </si>
  <si>
    <t>oui régulièrement et beaucoup</t>
  </si>
  <si>
    <t>oui occasionnellement</t>
  </si>
  <si>
    <t>biodéchets vidés en vrac</t>
  </si>
  <si>
    <t>Pas de brassage de surface</t>
  </si>
  <si>
    <t>tous les 15 jours</t>
  </si>
  <si>
    <t>1 fois /semaine</t>
  </si>
  <si>
    <t>à chaque apport</t>
  </si>
  <si>
    <t>Suivi du compostage</t>
  </si>
  <si>
    <t>Retrait des indésirables, controle de l'humidité, de la température, brassage, ajout de matière sèche…</t>
  </si>
  <si>
    <t>Matière entrante non autorisée dans les consignes données sur le site de compostage. Exemples : plastiques (pot de yaourt), verre, métaux, inertes (cailloux), matière carnée, pain etc.</t>
  </si>
  <si>
    <t>Commentaires</t>
  </si>
  <si>
    <t>Code postal et Commune</t>
  </si>
  <si>
    <t>non</t>
  </si>
  <si>
    <t>Distance réglementaire au point d'eau (RSD). Si volume des matières stockées &gt;à 5m3 (voir fiche identité : Capacité totale du site)</t>
  </si>
  <si>
    <t>Nuisances</t>
  </si>
  <si>
    <t>Modalité de suivi (retrait des indésirables, observation de l'humidité, brassage, ajout de matière sèche…)</t>
  </si>
  <si>
    <t>Accès Privé ou public ?</t>
  </si>
  <si>
    <t>Information incomplète et/ou peu lisible (texte écrit petit, effacé par les intempéries, pas adaptés aux différents publics…)</t>
  </si>
  <si>
    <t>Sans objet</t>
  </si>
  <si>
    <t>Aspect du compost prêt à l'emploi</t>
  </si>
  <si>
    <t>Oui</t>
  </si>
  <si>
    <t>Le compost est grossier, grumeleux, très humide, ou rempli d'impuretés</t>
  </si>
  <si>
    <t>Autres communications</t>
  </si>
  <si>
    <t>Modes de communication pour mobiliser les usagers</t>
  </si>
  <si>
    <t>Type de site</t>
  </si>
  <si>
    <t>Précision sur le type d’établissement</t>
  </si>
  <si>
    <t>Nombre de repas servis à l’année</t>
  </si>
  <si>
    <t>Tri au moment de la préparation des repas (compostage en établissement)</t>
  </si>
  <si>
    <t>Pas de tri</t>
  </si>
  <si>
    <t>Non respectée</t>
  </si>
  <si>
    <t>Respectée</t>
  </si>
  <si>
    <t>2 ou +</t>
  </si>
  <si>
    <t>Dynamique dans l'établissement</t>
  </si>
  <si>
    <t>Porté par une seule personne</t>
  </si>
  <si>
    <t>Projet très peu intégré dans l'établissement, contribution d'un seul service</t>
  </si>
  <si>
    <t>Projet intégré dans l'établissement, porté par plusieurs services (ou acteurs)</t>
  </si>
  <si>
    <t>Projet porté par tous les acteurs (pilotage collectif) et intégré dans le projet pédagogique de l'établissement</t>
  </si>
  <si>
    <t>Site de compostage autonome en établissement</t>
  </si>
  <si>
    <t>Brassage complet</t>
  </si>
  <si>
    <t>Estimation de la quantité de biodéchets produits par an</t>
  </si>
  <si>
    <t>Matière organique structurante sèche et riche en carbone, elle doit être ajoutée aux déchets de cuisine. Elle permet l’aération de la matière, absorbe le surplus d’humidité, et assure un bon déroulement du processus de compostage (souvent du broyat de branches, mais certains sites utilisent des feuilles mortes, de la sciure, du carton...)</t>
  </si>
  <si>
    <t>Si type de compostage = « Compostage en tas ou en andain », renseigner :</t>
  </si>
  <si>
    <t>Si type de compostage = « Compostage en bac » ou "en chalet", renseigner :</t>
  </si>
  <si>
    <t>Si type de compostage = « Lombricompostage », renseigner :</t>
  </si>
  <si>
    <t>Volume total des tas/andains "d'apport" (en m3)</t>
  </si>
  <si>
    <t>Volume total des tas/andains "de maturation" (en m3)</t>
  </si>
  <si>
    <t>volume total du stockage de matière sèche sur le site (en m3)</t>
  </si>
  <si>
    <t>La gestion est assurée par une personne rémunérée pour cela</t>
  </si>
  <si>
    <t>Préciser la  méthode utilisée pour évaluer le nombre de foyers participants</t>
  </si>
  <si>
    <t>tri effectué par tous les acteurs avec des consignes claires affichées</t>
  </si>
  <si>
    <t>tri effectué par quelques personnes motivées, pas de consignes affichées</t>
  </si>
  <si>
    <t>Zone de tri pratique mais sans affichage</t>
  </si>
  <si>
    <t>Zone de tri pratique avec consignes claires affichées</t>
  </si>
  <si>
    <t>Zone de tri peu visible, peu pratique (pas de support plateau)</t>
  </si>
  <si>
    <t>Site visible, mais chemin d'accès peu évident, non fléché</t>
  </si>
  <si>
    <t>Site répertorié sur le site web de la collectivité</t>
  </si>
  <si>
    <t>oui</t>
  </si>
  <si>
    <t>Site caché, difficile à trouver, non fléché</t>
  </si>
  <si>
    <t>Site visible, chemin d'accès évident mais non fléché</t>
  </si>
  <si>
    <t>Site visible, chemin d'accès évident et fléché</t>
  </si>
  <si>
    <t>Distance moyenne parcourue par les usagers pour déposer leurs déchets</t>
  </si>
  <si>
    <t>Pas de chemin d'accès au site</t>
  </si>
  <si>
    <t>Cheminement (Accès au site de compostage)</t>
  </si>
  <si>
    <t>Chemin d'accès en terre (boueux par temps humide) ou enherbé mais non tondu</t>
  </si>
  <si>
    <t>Chemin d'accès aménagé lors de l'installation (gravier, broyat de branche, dalles, etc) mais non entretenu (non renouvellement des supports)</t>
  </si>
  <si>
    <t>Chemin d'accès aménagé lors de l'installation (gravier, broyat de branche, dalles, etc) et entretenu (renouvellement des supports, tonte, désherbage)</t>
  </si>
  <si>
    <t>Le chemin et le composteur sont directement éclairés</t>
  </si>
  <si>
    <t>Le chemin ou le site bénéficient d'un éclairage à proximité (route, parking, résidence)</t>
  </si>
  <si>
    <r>
      <t xml:space="preserve">Information sur le fonctionnement du site et du compostage </t>
    </r>
    <r>
      <rPr>
        <sz val="11"/>
        <rFont val="Cambria"/>
        <family val="1"/>
      </rPr>
      <t>(consignes de tri; date et nature des interventions)</t>
    </r>
  </si>
  <si>
    <r>
      <t>Information sur les usages du compost</t>
    </r>
    <r>
      <rPr>
        <sz val="11"/>
        <rFont val="Cambria"/>
        <family val="1"/>
      </rPr>
      <t xml:space="preserve"> (intérêt agronomique, points de vigilance, modalités d'utilisation, quantités recommandées)</t>
    </r>
  </si>
  <si>
    <t>Exploitant désigné et présent sur site uniquement lors de l'inauguration</t>
  </si>
  <si>
    <r>
      <t>Formation des référents</t>
    </r>
    <r>
      <rPr>
        <sz val="11"/>
        <rFont val="Cambria"/>
        <family val="1"/>
      </rPr>
      <t xml:space="preserve"> (parmi les usagers du site)</t>
    </r>
  </si>
  <si>
    <t>Oui,  cela favorise la convivialité au sein du quartier / de la co-propriété"</t>
  </si>
  <si>
    <t>Murinés</t>
  </si>
  <si>
    <t>rats, souris, campagnols, mulots. A noter que la présence de rats n'est pas liée à celle d'un composteur partagé.</t>
  </si>
  <si>
    <t>Présence de moucherons quotidienne et gênante</t>
  </si>
  <si>
    <t>Présence saisonnière de moucherons, gênante</t>
  </si>
  <si>
    <t>Présence saisonnière de moucherons, non gênante</t>
  </si>
  <si>
    <t>Rien</t>
  </si>
  <si>
    <t>Brassage</t>
  </si>
  <si>
    <t>Vérification du taux d'humidité</t>
  </si>
  <si>
    <t>Recouvrement des apports par du broyat, un carton, tissu humide</t>
  </si>
  <si>
    <t>Ecoulement de jus visible pendant l'évaluation</t>
  </si>
  <si>
    <t>Odeurs désagréables perçues pendant l'évaluation</t>
  </si>
  <si>
    <t>oui à l'ouverture du composteur</t>
  </si>
  <si>
    <t>oui lors du brassage</t>
  </si>
  <si>
    <t>biodéchets déposés dans des sacs fermés</t>
  </si>
  <si>
    <t>Indiquer la méthode pour évaluer le taux d'humidité : ex : test du poing</t>
  </si>
  <si>
    <r>
      <t xml:space="preserve">Humidité / sécheresse </t>
    </r>
    <r>
      <rPr>
        <sz val="11"/>
        <rFont val="Cambria"/>
        <family val="1"/>
      </rPr>
      <t>(zone d'apport ou de fermentation)</t>
    </r>
  </si>
  <si>
    <t>Pas assez de matières sèches ou structurantes</t>
  </si>
  <si>
    <t>Trop de matières sèches ou structurantes</t>
  </si>
  <si>
    <t>Fréquence des brassage de surface</t>
  </si>
  <si>
    <t>Fréquence de brassage du bac d'apport dans sa totalité</t>
  </si>
  <si>
    <t>Les usagers ne récupèrent pas / peu le compost produit (0 à 25 %).
La collectivité doit rechercher un exutoire</t>
  </si>
  <si>
    <t>Les usagers récupèrent plus de la moitié du compost produit.
La collectivité doit rechercher un exutoire</t>
  </si>
  <si>
    <t>Les usagers récupèrent moins de la moitié du compost produit.
La collectivité doit rechercher un exutoire</t>
  </si>
  <si>
    <t>Les usagers récupèrent la totalité du compost produit.
La collectivité ne doit pas rechercher un exutoire</t>
  </si>
  <si>
    <t>Compost criblé/tamisé</t>
  </si>
  <si>
    <t>Le compost est assez grossier (éléments supérieurs à 5 cm, inégal, ne ressemble pas visuellement à du terreau</t>
  </si>
  <si>
    <t>Le compost est fin (pas d'éléments supérieurs à 5cm), bien dégradé, sans impureté, ressemble visuellement à du terreau</t>
  </si>
  <si>
    <t>Des tests ou analyses de compost sont-ils réalisés ?</t>
  </si>
  <si>
    <t>Si oui, lesquelles, à quelle fréquence et dans quel but ?</t>
  </si>
  <si>
    <t>Outil d'auto-évaluation des collectivités engagées dans la gestion de proximité des biodéchets</t>
  </si>
  <si>
    <t>Consignes de remplissage</t>
  </si>
  <si>
    <t>menu déroulant</t>
  </si>
  <si>
    <t>calcul automatique</t>
  </si>
  <si>
    <t>case vide à compléter</t>
  </si>
  <si>
    <t>Nom de la résidence / du quartier / de l'établissement</t>
  </si>
  <si>
    <t>Type de compostage des biodéchets</t>
  </si>
  <si>
    <t>Capacité totale des bacs d'apport (en litres)</t>
  </si>
  <si>
    <t>Capacité totale des bacs de maturation (en litres)</t>
  </si>
  <si>
    <t>Nombre de bacs de matière sèche (broyat de branches; feuilles mortes; sciure; carton; …)</t>
  </si>
  <si>
    <t>Capacité totale des bacs de matière sèche (en litres)</t>
  </si>
  <si>
    <t>La gestion du site (brassage en profondeur, approvisionnement en matière sèche, retrait des déchets non acceptés, nettoyage des abords du site…) est effectuée</t>
  </si>
  <si>
    <t>Les vidages sont effectués</t>
  </si>
  <si>
    <t>Ces vidages sont assurés par une personne rémunérée pour cela</t>
  </si>
  <si>
    <t>Nombre de vidage effectué sur la dernière année (bac, andain, tas ou lombricomposteur)</t>
  </si>
  <si>
    <t>Taux de remplissage moyen des bacs / tas ou andain lors des vidages (vis à vis du max)</t>
  </si>
  <si>
    <t>Catégorie de déchets acceptés dans les composteurs</t>
  </si>
  <si>
    <t>Coût investissement du site (matériel, accompagnement etc.) au démarrage</t>
  </si>
  <si>
    <t>Coût de fonctionnement du site (suivi par un prestataire, animations, renouvellement de matériel, communication etc.) année N-1</t>
  </si>
  <si>
    <r>
      <t>Zone</t>
    </r>
    <r>
      <rPr>
        <b/>
        <sz val="11"/>
        <rFont val="Cambria"/>
        <family val="1"/>
        <charset val="1"/>
      </rPr>
      <t xml:space="preserve"> de tri au moment du dérochage (compostage en établissement)</t>
    </r>
  </si>
  <si>
    <r>
      <t xml:space="preserve">Pas de </t>
    </r>
    <r>
      <rPr>
        <sz val="11"/>
        <rFont val="Cambria"/>
        <family val="1"/>
      </rPr>
      <t>zone</t>
    </r>
    <r>
      <rPr>
        <sz val="11"/>
        <rFont val="Cambria"/>
        <family val="1"/>
        <charset val="1"/>
      </rPr>
      <t xml:space="preserve"> de tri</t>
    </r>
  </si>
  <si>
    <r>
      <t xml:space="preserve">Bien entretenu et des procédures </t>
    </r>
    <r>
      <rPr>
        <sz val="11"/>
        <rFont val="Cambria"/>
        <family val="1"/>
      </rPr>
      <t>d'entretien du site</t>
    </r>
    <r>
      <rPr>
        <sz val="11"/>
        <rFont val="Cambria"/>
        <family val="1"/>
        <charset val="1"/>
      </rPr>
      <t xml:space="preserve"> sont établies</t>
    </r>
  </si>
  <si>
    <r>
      <t xml:space="preserve">Site à moins de 35 m d'un rivage, zone de captage </t>
    </r>
    <r>
      <rPr>
        <sz val="11"/>
        <rFont val="Cambria"/>
        <family val="1"/>
      </rPr>
      <t>d'eau potable,...</t>
    </r>
  </si>
  <si>
    <r>
      <t xml:space="preserve">Site à plus de 35m d'un rivage, zone de captage </t>
    </r>
    <r>
      <rPr>
        <sz val="11"/>
        <rFont val="Cambria"/>
        <family val="1"/>
      </rPr>
      <t>d'eau potable,...</t>
    </r>
  </si>
  <si>
    <t>Grille anti-rongeur présente</t>
  </si>
  <si>
    <r>
      <t>Exploitant désigné et présent sur le terrain à l'occasion d'évènements</t>
    </r>
    <r>
      <rPr>
        <sz val="11"/>
        <rFont val="Cambria"/>
        <family val="1"/>
      </rPr>
      <t xml:space="preserve"> (brassage, distribution de compost…) : 1 ou 2 fois par an</t>
    </r>
  </si>
  <si>
    <r>
      <t xml:space="preserve">Exploitant désigné et présent sur le terrain pour répondre aux demandes et/ou à son initiative : </t>
    </r>
    <r>
      <rPr>
        <sz val="11"/>
        <rFont val="Cambria"/>
        <family val="1"/>
      </rPr>
      <t>1 fois par mois</t>
    </r>
  </si>
  <si>
    <r>
      <t>Implication des référents</t>
    </r>
    <r>
      <rPr>
        <sz val="11"/>
        <rFont val="Cambria"/>
        <family val="1"/>
      </rPr>
      <t xml:space="preserve"> (brassage, observations, réponses aux questions des usagers, en lien avec l'exploitant)</t>
    </r>
  </si>
  <si>
    <r>
      <t xml:space="preserve">Oui, cela favorise la convivialité entre quelques habitants </t>
    </r>
    <r>
      <rPr>
        <sz val="11"/>
        <rFont val="Cambria"/>
        <family val="1"/>
      </rPr>
      <t>(moins de 50 %)</t>
    </r>
  </si>
  <si>
    <r>
      <t xml:space="preserve">Bonne taille des morceaux  (calibre  inférieur à 4cms) </t>
    </r>
    <r>
      <rPr>
        <sz val="11"/>
        <rFont val="Cambria"/>
        <family val="1"/>
        <charset val="1"/>
      </rPr>
      <t>et bonne répartition entre fines et éclats plus importants (50 %/50%)</t>
    </r>
  </si>
  <si>
    <r>
      <t>Humidité / sécheresse</t>
    </r>
    <r>
      <rPr>
        <sz val="11"/>
        <rFont val="Cambria"/>
        <family val="1"/>
      </rPr>
      <t xml:space="preserve"> (zone de maturation)</t>
    </r>
  </si>
  <si>
    <r>
      <t>Registre de gestion</t>
    </r>
    <r>
      <rPr>
        <sz val="11"/>
        <rFont val="Cambria"/>
        <family val="1"/>
      </rPr>
      <t xml:space="preserve"> (dates et natures des interventions; relevé de T°; données des pesées réalisées)</t>
    </r>
  </si>
  <si>
    <r>
      <t xml:space="preserve">Suivi du compostage </t>
    </r>
    <r>
      <rPr>
        <sz val="11"/>
        <rFont val="Cambria"/>
        <family val="1"/>
      </rPr>
      <t>(contrôle de la saturation du site, de l'humidité, de la qualité des entrants, de la T°, des nuisances, de l'approvisionnement en matières sèches et structurantes)</t>
    </r>
  </si>
  <si>
    <t>Observations</t>
  </si>
  <si>
    <t>Suivi exclusivement effectué par les référents du site</t>
  </si>
  <si>
    <t>Suivi réalisé par les référents du site avec intervention ponctuelle (1/an ) de la structure d’accompagnement</t>
  </si>
  <si>
    <t>Suivi réalisé par les référents du site avec intervention régulière (1 fois par trimestre) de la structure d’accompagnement</t>
  </si>
  <si>
    <t>Couvercle se maintient facilement ouvert</t>
  </si>
  <si>
    <t>Hauteur du composteur entre 0,8 et 1,2 m</t>
  </si>
  <si>
    <t>Façade s'ouvrant facilement</t>
  </si>
  <si>
    <t>Couvercle facilement manipulable par tous</t>
  </si>
  <si>
    <t>Conception des bacs de structurant et fermentation</t>
  </si>
  <si>
    <t>Fixations solides</t>
  </si>
  <si>
    <t>Bac stable</t>
  </si>
  <si>
    <t>Existence d'un dispositif de lutte contre les rongeurs ?</t>
  </si>
  <si>
    <t>Mise à disposition de matériel de gestion (fourche, brasse-compost, griffe, croc, andaineurs...)</t>
  </si>
  <si>
    <t>Grille anti-rongeur présente + référents de site formés à la lutte contre les rongeurs ou plan d'action</t>
  </si>
  <si>
    <t>Grille anti-rongeur présente + référents de site formés à la lutte contre les rongeurs et plan d'action</t>
  </si>
  <si>
    <t>Sollicitation uniquement en cas de dysfonctionnement</t>
  </si>
  <si>
    <t>Absence</t>
  </si>
  <si>
    <t>biodéchets non fragmentés, en gros morceaux (fruits, légumes ou pain entiers, trognons de chou…)</t>
  </si>
  <si>
    <t>Structurant</t>
  </si>
  <si>
    <t>Approvisionnement en structurant</t>
  </si>
  <si>
    <t>Equilibre des apports azotés/carbonés</t>
  </si>
  <si>
    <t>Evolution du site depuis le démarrage (participation des habitants)</t>
  </si>
  <si>
    <t>Evolution du site depuis le démarrage (quantité de biodéchets apportés)</t>
  </si>
  <si>
    <r>
      <t xml:space="preserve">Qualité </t>
    </r>
    <r>
      <rPr>
        <b/>
        <sz val="11"/>
        <rFont val="Cambria"/>
        <family val="1"/>
      </rPr>
      <t>du structurant</t>
    </r>
  </si>
  <si>
    <r>
      <t xml:space="preserve">Présence de </t>
    </r>
    <r>
      <rPr>
        <b/>
        <sz val="11"/>
        <rFont val="Cambria"/>
        <family val="1"/>
      </rPr>
      <t>rongeurs</t>
    </r>
    <r>
      <rPr>
        <sz val="11"/>
        <rFont val="Cambria"/>
        <family val="1"/>
      </rPr>
      <t xml:space="preserve"> (souris, campagnols, mulots, …)</t>
    </r>
  </si>
  <si>
    <t>Quelle action est mise en place en cas de présence de moucherons ?</t>
  </si>
  <si>
    <t xml:space="preserve">biodéchets fragmentés en petits morceaux </t>
  </si>
  <si>
    <t>Distances aux habitations (RSD)</t>
  </si>
  <si>
    <t>Site à moins de 200 m d'habitations</t>
  </si>
  <si>
    <t>Site à plus de 200 m d'habitations</t>
  </si>
  <si>
    <r>
      <t xml:space="preserve">Information </t>
    </r>
    <r>
      <rPr>
        <b/>
        <sz val="11"/>
        <rFont val="Cambria"/>
        <family val="1"/>
      </rPr>
      <t>sur le contact à joindre</t>
    </r>
    <r>
      <rPr>
        <b/>
        <sz val="11"/>
        <rFont val="Cambria"/>
        <family val="1"/>
        <charset val="1"/>
      </rPr>
      <t xml:space="preserve"> </t>
    </r>
    <r>
      <rPr>
        <sz val="11"/>
        <rFont val="Cambria"/>
        <family val="1"/>
      </rPr>
      <t>(Nom, N° de tél, disponibilité...)</t>
    </r>
  </si>
  <si>
    <r>
      <t xml:space="preserve">Lien entre le référent de site et la collectivité </t>
    </r>
    <r>
      <rPr>
        <sz val="11"/>
        <rFont val="Cambria"/>
        <family val="1"/>
      </rPr>
      <t>(Commune, intercommunalité, autre)</t>
    </r>
  </si>
  <si>
    <t>Vie du site</t>
  </si>
  <si>
    <t>Analyses</t>
  </si>
  <si>
    <t>Tri des déchets</t>
  </si>
  <si>
    <r>
      <t xml:space="preserve">Qualité des déchets apportés : absence d'éléments non compostables </t>
    </r>
    <r>
      <rPr>
        <sz val="11"/>
        <rFont val="Cambria"/>
        <family val="1"/>
      </rPr>
      <t xml:space="preserve">(plastiques, métaux, verre, …) </t>
    </r>
  </si>
  <si>
    <t>Calcul</t>
  </si>
  <si>
    <t>Recommandations</t>
  </si>
  <si>
    <t>recommandation globale de fait, reprendre exemples d'Evolis 23 dans rapport global</t>
  </si>
  <si>
    <t>Pavé de notation à masquer à masquer et verrouiller à la fin</t>
  </si>
  <si>
    <r>
      <t xml:space="preserve">L’arrếté ministériel d’avril 2018 donne les règles d’utilisation du compost : </t>
    </r>
    <r>
      <rPr>
        <sz val="10"/>
        <color rgb="FF0000FF"/>
        <rFont val="Arial"/>
        <family val="2"/>
      </rPr>
      <t>https://www.legifrance.gouv.fr/affichTexte.do?cidTexte=JORFTEXT000036830969&amp;categorieLien=id</t>
    </r>
  </si>
  <si>
    <r>
      <t xml:space="preserve">Pour une bonne visibilité de votre site, pensez à le répertorier sur géo compost : </t>
    </r>
    <r>
      <rPr>
        <sz val="10"/>
        <color rgb="FF0000FF"/>
        <rFont val="Arial"/>
        <family val="2"/>
        <charset val="1"/>
      </rPr>
      <t>https://lesactivateurs.org/geo-compost/</t>
    </r>
  </si>
  <si>
    <t>Pour assurer la réussite d'un site, il est important d'avoir un portage/suivi par la collectivité, considérée comme l'exploitant. Les référents ne sont pas seuls mais encadrés par une personne formée et identifiée (collectivité et/ou prestataire).</t>
  </si>
  <si>
    <t>Les échanges entre les usagers sont vivement recommandés pour la pérennité du site : réunion d’information, tenue de stands, permanence sur site etc.</t>
  </si>
  <si>
    <t>Les temps d’échange entre les usagers sont d'autant plus appréciés et attractifs lorsqu'ils sont conviviaux : apéritif/café/repas sur le site, animation pour « briser la glace », …</t>
  </si>
  <si>
    <t>Le test du poing permet de vérifier le taux d’humidité du compost : prendre une poignée de matière dans la main. En serrant la main, quelques gouttes seulement doivent perler.</t>
  </si>
  <si>
    <t>Selon l’arrêté ministériel d’avril 2018 et la circulaire de décembre 2012, un relevé de températures doit être fait « régulièrement »</t>
  </si>
  <si>
    <t>Total réponses à améliorer</t>
  </si>
  <si>
    <t>Matériel et aménagement</t>
  </si>
  <si>
    <t>Communication</t>
  </si>
  <si>
    <t>Dynamique du site</t>
  </si>
  <si>
    <t>Gestion-qualité du compost</t>
  </si>
  <si>
    <t>mutualiser avec L5</t>
  </si>
  <si>
    <t>si manque une réponse, afficher la recommandation ((mutualisation avec ligne 3)</t>
  </si>
  <si>
    <t>Marche en avant (compostage en établissement)</t>
  </si>
  <si>
    <r>
      <t xml:space="preserve">Implication de l'exploitant </t>
    </r>
    <r>
      <rPr>
        <sz val="11"/>
        <rFont val="Cambria"/>
        <family val="1"/>
      </rPr>
      <t>(responsable de la bonne gestion du site)</t>
    </r>
  </si>
  <si>
    <r>
      <t>Identification des bacs</t>
    </r>
    <r>
      <rPr>
        <b/>
        <sz val="11"/>
        <rFont val="Cambria"/>
        <family val="1"/>
        <charset val="1"/>
      </rPr>
      <t xml:space="preserve"> </t>
    </r>
    <r>
      <rPr>
        <sz val="11"/>
        <rFont val="Cambria"/>
        <family val="1"/>
      </rPr>
      <t>(apports, maturation, matière sèche)</t>
    </r>
  </si>
  <si>
    <t>Test du poing</t>
  </si>
  <si>
    <t>Rapport carbone sur azote, matière sèche sur matière humide. Indicateur du bon dosage de chaque élément, il est garant du bon processus de décomposition. Matières azotées : déchets alimentaires, tontes, feuilles vertes / Matières carbonées : broyat de branche, feuilles mortes, papiers, cartons.</t>
  </si>
  <si>
    <t>Vidage</t>
  </si>
  <si>
    <t>Pour un bon fonctionnement du site et une bonne décomposition de la matière, un brassage complet du bac est recommandé régulièrement. Si le brassage de surface est fait à chaque apport, le brassage du bac dans sa totalité peut être fait uniquement au moment du vidage.</t>
  </si>
  <si>
    <t>Un suivi du site est nécessaire, au minimum une fois par an par la structure d'accompagnement, pour éviter les dysfonctionnements (nuisances; sous-utilisation ou saturation du site; mauvaise qualité des déchets apportés, du structurant).</t>
  </si>
  <si>
    <t>Collectivité</t>
  </si>
  <si>
    <t>Nom du site</t>
  </si>
  <si>
    <t>Grand Est</t>
  </si>
  <si>
    <t>Bas-Rhin</t>
  </si>
  <si>
    <t>Année du diagnostic</t>
  </si>
  <si>
    <t>Calcul inter-médiaire</t>
  </si>
  <si>
    <t>La matière carbonée (broyat) est indispensable pour le bon fonctionnement d’un site de compostage ; veiller à trouver une source d’approvisionnement pérenne lors de la mise en place du site</t>
  </si>
  <si>
    <t>CP</t>
  </si>
  <si>
    <t>CAE</t>
  </si>
  <si>
    <t>Si le site est envahi de moucherons, penser à recouvrir plus largement les apports avec de la matière carbonée (broyat), à demander aux  référents de brasser plus régulièrement et à couvrir éventuellement la matière avec une bâche géotextile ou un carton épais. Penser à prévenir les usagers : message expliquant la situation et rappelant la nécessité de bien réaliser un brassage de surface à chaque apport sur le panneau explicatif ou envoi d’un mail par exemple.</t>
  </si>
  <si>
    <t>Lorsque la matière est trop humide, du jus peut s’écouler du composteur et créer des nuisances (odeurs, mauvais aspect visuel). Veiller à rééquilibrer les matières en ajoutant du structurant.</t>
  </si>
  <si>
    <t>Lorsque la matière n’est pas suffisamment brassée, il n’y a pas assez d’air et des odeurs désagréables peuvent être perçues. Penser à demander aux référents de brasser plus régulièrement. Assurer un approvisionnement pérenne en structurant.</t>
  </si>
  <si>
    <t>Les biodéchets doivent être fragmentés en petits morceaux pour faciliter la dégradation.</t>
  </si>
  <si>
    <t xml:space="preserve">Les biodéchets doivent être vidés en vrac pour se décomposer correctement. </t>
  </si>
  <si>
    <t>Pour observer une bonne décomposition, la matière doit être bien équilibrée : c’est le rapport C/N (carbone sur azote). Matières azotées = déchets alimentaires, tontes, feuilles vertes - Matières carbonées = broyat de branche, feuilles mortes, papiers, cartons.</t>
  </si>
  <si>
    <t>Pour un bon fonctionnement du site et une bonne décomposition de la matière, le brassage de surface doit se faire à chaque apport. Il est recommandé d’utiliser une griffe pour ce faire.</t>
  </si>
  <si>
    <t>La question de l'utilisation du compost doit être posée avant l'installation d'un site. Tout l'intérêt du compostage de proximité est de pouvoir valoriser la matière organique au plus près de son lieu de production. Si les usagers d'un site ne peuvent pas utiliser la totalité du compost, une autre solution complémentaire doit être trouvée et validée par l'exploitant.</t>
  </si>
  <si>
    <t>Le compost prêt à l’emploi  est fin (pas d'éléments supérieurs à 5cm), bien dégradé, sans impureté, et ressemble visuellement à du terreau. Dans le cas de présence d'éléments grossiers en quantité trop importante, un criblage peut être nécessaire : le refus de criblage est remis en compostage dans le bac d'apport.</t>
  </si>
  <si>
    <t>Pour une utilisation au jardin, le compost n’a pas besoin d’être tamisé. Pour du rempotage, penser à cribler (tamiser) le compost à l’aide d’un tamis.</t>
  </si>
  <si>
    <t>Selon la circulaire de décembre 2012, un registre doit obligatoirement être mis en place, comportant la date et les conditions de réalisation des principales opérations : vidages et récupération du compost. Un bilan annuel synthètique doit également être réalisé, comportant des informations sur les estimations relatives aux quantiés traitées et au nombre de ménages participants, sur les principales opérations effectuées, sur les problèmes rencontrés et les solutions apportées.</t>
  </si>
  <si>
    <t>Bonne connaissance du fonctionnement du site</t>
  </si>
  <si>
    <t>% de réponses "Ne sais pas"</t>
  </si>
  <si>
    <t>Localisation et type de site</t>
  </si>
  <si>
    <t>Indicateurs de performance</t>
  </si>
  <si>
    <t>Matériel et aménagements</t>
  </si>
  <si>
    <t>Plus de 25 % de réponses "Ne sais pas" met en évidence un manque de connaissance donc de suivi du site. La circulaire de décembre 2012 précise qu' un registre de suivi doit obligatoirement être mis en place ainsi qu'un bilan annuel synthètique (estimation des quantités traitées, nombre de ménages participants, principales opérations effectuées, problèmes rencontrés et  solutions apportées), ce qui implique un suivi régulier de l'exploitant, au minimum annuel")</t>
  </si>
  <si>
    <t>Gestion - Qualité du compost</t>
  </si>
  <si>
    <t xml:space="preserve"> </t>
  </si>
  <si>
    <t>Synthèse générale du diagnostic</t>
  </si>
  <si>
    <t>Détail des points à améliorer et recommandations pour chacun des 4 axes</t>
  </si>
  <si>
    <t>A améliorer</t>
  </si>
  <si>
    <t>Estimation tonnages détournés (tonnes/an)</t>
  </si>
  <si>
    <r>
      <t xml:space="preserve">1 (ou 2) référent(s) désigné(s) mais non connu(s) </t>
    </r>
    <r>
      <rPr>
        <u/>
        <sz val="11"/>
        <rFont val="Cambria"/>
        <family val="1"/>
      </rPr>
      <t>des usagers</t>
    </r>
    <r>
      <rPr>
        <sz val="11"/>
        <rFont val="Cambria"/>
        <family val="1"/>
        <charset val="1"/>
      </rPr>
      <t xml:space="preserve"> pas encore ou peu impliqué(s)</t>
    </r>
  </si>
  <si>
    <r>
      <t xml:space="preserve">Nbre de référents </t>
    </r>
    <r>
      <rPr>
        <sz val="11"/>
        <rFont val="Cambria"/>
        <family val="1"/>
      </rPr>
      <t>(parmi les usagers du site)</t>
    </r>
  </si>
  <si>
    <r>
      <t xml:space="preserve">Référent(s) connu(s) </t>
    </r>
    <r>
      <rPr>
        <u/>
        <sz val="11"/>
        <rFont val="Cambria"/>
        <family val="1"/>
      </rPr>
      <t>des usagers</t>
    </r>
    <r>
      <rPr>
        <sz val="11"/>
        <rFont val="Cambria"/>
        <family val="1"/>
        <charset val="1"/>
      </rPr>
      <t xml:space="preserve"> et impliqué(s)</t>
    </r>
  </si>
  <si>
    <r>
      <t xml:space="preserve">Sans objet </t>
    </r>
    <r>
      <rPr>
        <u/>
        <sz val="11"/>
        <rFont val="Cambria"/>
        <family val="1"/>
      </rPr>
      <t>car la collectivité gère le site en direct</t>
    </r>
  </si>
  <si>
    <t>Sans objet car la collectivité gère le site en direct</t>
  </si>
  <si>
    <t>Echanges réguliers (au minimum 1 fois par an)</t>
  </si>
  <si>
    <r>
      <t>oui, même à proximité du site</t>
    </r>
    <r>
      <rPr>
        <strike/>
        <sz val="11"/>
        <rFont val="Cambria"/>
        <family val="1"/>
      </rPr>
      <t xml:space="preserve"> </t>
    </r>
    <r>
      <rPr>
        <u/>
        <sz val="11"/>
        <rFont val="Cambria"/>
        <family val="1"/>
      </rPr>
      <t>(10 m)</t>
    </r>
  </si>
  <si>
    <t>L'onglet "synthèse" se complète automatiquement sur la base de vos réponses.</t>
  </si>
  <si>
    <t>Onglet Fiche identité</t>
  </si>
  <si>
    <t>4 onglets thématiques</t>
  </si>
  <si>
    <t>Compléter l'onglet Fiche identité et les 4 onglets thématiques : Matériel et aménagements / Communication / Dynamique du site / Gestion - Qualité du compost</t>
  </si>
  <si>
    <t>Fonctionnalité du matériel de compostage</t>
  </si>
  <si>
    <t>Exemple</t>
  </si>
  <si>
    <t>* Le terme "biodéchet" regroupe les déchets alimentaires et les déchets de jardin (cf. Art. R541-8 du Code de l'Environnement).</t>
  </si>
  <si>
    <t>Les questions propres aux sites de compostage partagé (CP) ou autonome en établissement (CAE) sont repérables grâce au code couleur suivant :</t>
  </si>
  <si>
    <t>Sites de compostage partagé</t>
  </si>
  <si>
    <t>Auvergne-Rhône-Alpes</t>
  </si>
  <si>
    <t>Bourgogne-Franche-Comté</t>
  </si>
  <si>
    <t>Bretagne</t>
  </si>
  <si>
    <t>Centre-Val de Loire</t>
  </si>
  <si>
    <t>Corse</t>
  </si>
  <si>
    <t>Hauts-de-France</t>
  </si>
  <si>
    <t>Île-de-France</t>
  </si>
  <si>
    <t>Normandie</t>
  </si>
  <si>
    <t>Nouvelle-Aquitaine</t>
  </si>
  <si>
    <t>Occitanie</t>
  </si>
  <si>
    <t>Pays de la Loire</t>
  </si>
  <si>
    <t>Provence-Alpes-Côte d'Azur</t>
  </si>
  <si>
    <t>Ain</t>
  </si>
  <si>
    <t>Aisne</t>
  </si>
  <si>
    <t>Allier</t>
  </si>
  <si>
    <t>Alpes-de-Haute-Provence</t>
  </si>
  <si>
    <t>Hautes-Alpes</t>
  </si>
  <si>
    <t>Alpes-Maritimes</t>
  </si>
  <si>
    <t>Ardèche</t>
  </si>
  <si>
    <t>Ardennes</t>
  </si>
  <si>
    <t>Ariège</t>
  </si>
  <si>
    <t>Aube</t>
  </si>
  <si>
    <t>Aude</t>
  </si>
  <si>
    <t>Aveyron</t>
  </si>
  <si>
    <t>Bouches-du-Rhône</t>
  </si>
  <si>
    <t>Calvados</t>
  </si>
  <si>
    <t>Cantal</t>
  </si>
  <si>
    <t>Charente</t>
  </si>
  <si>
    <t>Charente-Maritime</t>
  </si>
  <si>
    <t>Cher</t>
  </si>
  <si>
    <t>Corrèze</t>
  </si>
  <si>
    <t>2A</t>
  </si>
  <si>
    <t>Corse-du-Sud</t>
  </si>
  <si>
    <t>2B</t>
  </si>
  <si>
    <t>Haute-Corse</t>
  </si>
  <si>
    <t>Côte-d'Or</t>
  </si>
  <si>
    <t>Côtes d'Armor</t>
  </si>
  <si>
    <t>Creuse</t>
  </si>
  <si>
    <t>Dordogne</t>
  </si>
  <si>
    <t>Doubs</t>
  </si>
  <si>
    <t>Drôme</t>
  </si>
  <si>
    <t>Eure</t>
  </si>
  <si>
    <t>Eure-et-Loir</t>
  </si>
  <si>
    <t>Finistère</t>
  </si>
  <si>
    <t>Gars</t>
  </si>
  <si>
    <t>Haute-Garonne</t>
  </si>
  <si>
    <t>Gers</t>
  </si>
  <si>
    <t>Gironde</t>
  </si>
  <si>
    <t>Hérault</t>
  </si>
  <si>
    <t>Ille-et-Vilaine</t>
  </si>
  <si>
    <t>Indre</t>
  </si>
  <si>
    <t>Indre-et-Loire</t>
  </si>
  <si>
    <t>Isère</t>
  </si>
  <si>
    <t>Jura</t>
  </si>
  <si>
    <t>Landes</t>
  </si>
  <si>
    <t>Loir-et-Cher</t>
  </si>
  <si>
    <t>Loire</t>
  </si>
  <si>
    <t>Haute-Loire</t>
  </si>
  <si>
    <t>Loire-Atlantique</t>
  </si>
  <si>
    <t>Loiret</t>
  </si>
  <si>
    <t>Lot</t>
  </si>
  <si>
    <t>Lot-et-Garonne</t>
  </si>
  <si>
    <t>Lozère</t>
  </si>
  <si>
    <t>Maine-et-Loire</t>
  </si>
  <si>
    <t>Manche</t>
  </si>
  <si>
    <t>Marne</t>
  </si>
  <si>
    <t>Haute-Marne</t>
  </si>
  <si>
    <t>Mayenne</t>
  </si>
  <si>
    <t>Meurthe-et-Moselle</t>
  </si>
  <si>
    <t>Meuse</t>
  </si>
  <si>
    <t>Morbihan</t>
  </si>
  <si>
    <t>Moselle</t>
  </si>
  <si>
    <t>Nièvre</t>
  </si>
  <si>
    <t>Nord</t>
  </si>
  <si>
    <t>Oise</t>
  </si>
  <si>
    <t>Orne</t>
  </si>
  <si>
    <t>Pas-de-Calais</t>
  </si>
  <si>
    <t>Puy-de-Dôme</t>
  </si>
  <si>
    <t>Pyrénées-Atlantiques</t>
  </si>
  <si>
    <t>Hautes-Pyrénées</t>
  </si>
  <si>
    <t>Pyrénées-Orientales</t>
  </si>
  <si>
    <t>Haut-Rhin</t>
  </si>
  <si>
    <t>Rhône</t>
  </si>
  <si>
    <t>Haute-Saône</t>
  </si>
  <si>
    <t>Saône-et-Loire</t>
  </si>
  <si>
    <t>Sarthe</t>
  </si>
  <si>
    <t>Savoie</t>
  </si>
  <si>
    <t>Haute-Savoie</t>
  </si>
  <si>
    <t>Paris</t>
  </si>
  <si>
    <t>Seine-Maritime</t>
  </si>
  <si>
    <t>Seine-et-Marne</t>
  </si>
  <si>
    <t>Yvelines</t>
  </si>
  <si>
    <t>Deux-Sèvres</t>
  </si>
  <si>
    <t>Somme</t>
  </si>
  <si>
    <t>Tarn</t>
  </si>
  <si>
    <t>Tarn-et-Garonne</t>
  </si>
  <si>
    <t>Var</t>
  </si>
  <si>
    <t>Vaucluse</t>
  </si>
  <si>
    <t>Vandée</t>
  </si>
  <si>
    <t>Vienne</t>
  </si>
  <si>
    <t>Haute-Vienne</t>
  </si>
  <si>
    <t>Vosges</t>
  </si>
  <si>
    <t>Yonne</t>
  </si>
  <si>
    <t>Territoire de Belfort</t>
  </si>
  <si>
    <t>Essonne</t>
  </si>
  <si>
    <t>Hauts-de-Seine</t>
  </si>
  <si>
    <t>Seine-St-Denis</t>
  </si>
  <si>
    <t>Val-de-Marne</t>
  </si>
  <si>
    <t>Val-D'Oise</t>
  </si>
  <si>
    <t>Guadeloupe</t>
  </si>
  <si>
    <t>Martinique</t>
  </si>
  <si>
    <t>Guyane</t>
  </si>
  <si>
    <t>La Réunion</t>
  </si>
  <si>
    <t>Mayotte</t>
  </si>
  <si>
    <t>N° du département</t>
  </si>
  <si>
    <t>Nom du département</t>
  </si>
  <si>
    <t>Nombre de personnes potentiellement concernées (si connu)</t>
  </si>
  <si>
    <t>Déchets de préparation (épluchures, marc de café, thé)</t>
  </si>
  <si>
    <t>Restes d'assiettes (sans déchets carnés)</t>
  </si>
  <si>
    <t xml:space="preserve">Restes d'assiettes (y compris déchets carnés); </t>
  </si>
  <si>
    <t>Aliments abimés, périmés</t>
  </si>
  <si>
    <t>Fleurs fanées</t>
  </si>
  <si>
    <t>Autres</t>
  </si>
  <si>
    <t>Restes de plats (sans déchets carnés)</t>
  </si>
  <si>
    <t>Restes de plats (y compris déchets carnés)</t>
  </si>
  <si>
    <t>Mixte sans déchets carnés</t>
  </si>
  <si>
    <t>Mixte avec déchets carnés</t>
  </si>
  <si>
    <t>Pour éviter la présence de rongeurs sur le site de compostage, il existe des bacs équipés de grille anti rongeurs épousant parfaitement les parois du bac, en acier solide. Sensibiliser les usagers : quels que soient les apports (déchets carnés ou non), brasser et recouvrir de structurant à chaque apport pour rendre "la nourriture" moins accessible (panneau explicatif ou envoi d’un mail par exemple).</t>
  </si>
  <si>
    <t>Le référent de site participe à la mise en place, à la conduite et au suivi d'une opération de compostage. En lien étroit avec le superviseur du projet, il veille au bon fonctionnement de l'installation. Il peut être salarié (concierge d'un immeuble, agent de restauration ou d'animation) ou bénévole.</t>
  </si>
  <si>
    <t>Une faible distance des usagers au composteur et un emplacement sur une voie de passage facilitent l'utilisation du site.</t>
  </si>
  <si>
    <t>L'usager doit être en mesure d'identifier facilement la nature des bacs : bac d'apport, de maturation ou stock de structurants / matières sèches.</t>
  </si>
  <si>
    <t>Un panneau explicatif, récapitulant les principales consignes, doit être présent sur le site. Un document sur lequel sont précisées les consignes de tri et les modalités de fonctionnement du site doit être distribué aux usagers, par exemple sous la forme d'un flyer.
Répéter régulièrement les consignes peut s'avérer nécessaire.
Pour les sites de compostage, en copropriété, ne pas hésiter à rappeler le fonctionnement du site lors des assemblées générales et dans le livret d'accueil des nouveaux arrivants.</t>
  </si>
  <si>
    <t>Il est important que les usagers puissent contacter une personne en cas de questions ou de problèmes.</t>
  </si>
  <si>
    <t>Il semble très important de poursuivre les actions de communication après l’installation d’un site : ateliers sur site, réunions d’informations, communication lors de AG de copropriétaires, réunion de rentrée dans un établissement, sites Web, réseaux sociaux...</t>
  </si>
  <si>
    <t>Un minimum de 2 référents par site est conseillé (si l’un part en vacances ou déménage, il reste au moins une personne), sauf si le(s) référent(s) du site est(sont) un(des) employé(s) de la collectivité ou du prestataire chargé de la gestion des sites de compostage partagé.</t>
  </si>
  <si>
    <t>Pour pérenniser l’implication des référents, il est recommandé d’animer un réseau de référents de site : envoi de documents techniques, rencontres conviviales, ateliers, échanges de pratiques etc…</t>
  </si>
  <si>
    <t>Les référents doivent impérativement suivre la formation « référent de site » telle que définie par le référentiel de formation Ademe.</t>
  </si>
  <si>
    <t>L’exploitant doit être en contact régulier (au moins une fois par an) avec les référents de site d'une part pour suivre le parc de sites de compostage partagé et d'autre part pour éviter que des sites périclitent. Plusieurs facteurs peuvent être à l'origine d'un arrêt du compostage : déménagement des référents de site initiaux, défaut d'approvisionnement en broyat, dégradation des composteurs, apparition de nuisances...</t>
  </si>
  <si>
    <t>Pour assurer le succès d’un site en établissement, il est souhaitable que tous les acteurs concernés participent au projet : directeur d’établissement, gestionnaire, personnels enseignants, personnels d’entretien etc.</t>
  </si>
  <si>
    <t>Les animations sur site sont vivement recommandées pour la pérennité du site : réunion d’information, tenue de stands, permanence sur site etc…</t>
  </si>
  <si>
    <t>Du lien peut être créé à l’occasion de "Tous au compost", ou de distribution de compost. Penser à organiser des temps de rencontre conviviaux entre les usagers pour qu’ils fassent connaissance. La création de lien social est un atout majeur du compostage de proximité.</t>
  </si>
  <si>
    <t>Choisir du matériel de qualité, ergonomique (hauteur d'accès au composteur inférieure à 1,2 m, couvercle se soulevant facilement), robuste lors des manipulations ; façades s'ouvrant dans leur totalité ; si le couvercle est difficilement manipulable, penser à ajouter des petites cales pour qu’il se maintienne ouvert ; le positionner pour qu'il soit stable.</t>
  </si>
  <si>
    <t>Disposer d'une procédure de maintenance des bacs et d'un stock de pièces de rechange afin de s'assurer que le parc de composteurs est toujours en bon état.</t>
  </si>
  <si>
    <t>Penser à mettre à disposition le matériel nécessaire au bon fonctionnement du site (pour les opérations techniques de base) : griffe, brasse-compost, fourche, …) ; a minima prévoir une griffe sur chaque site pour permettre un brassage de surface à chaque apport.</t>
  </si>
  <si>
    <t>Sensibiliser régulièrement tous les acteurs aux consignes de tri, afficher les consignes.</t>
  </si>
  <si>
    <t>La sensibilisation des usagers est la meilleure des actions pour éviter les erreurs de tri. C'est un travail sur le long terme pour que cela devienne une habitude. Des affiches avec les consignes de tri, visuellement attirantes, disposées dans la cantine permettront aux convives de faire le tri en amont. La présence d'une personne au niveau de la table de tri peut aussi aider à éviter les erreurs.</t>
  </si>
  <si>
    <t>Le principe de marche en avant est la mise en place d’une démarche qualitative de l’hygiène avec pour principe de base que les produits sains ne doivent pas croiser le chemin des produits souillés. Elle est obligatoire en restauration, selon la directive 93/43/CE de l’Union européenne.</t>
  </si>
  <si>
    <t>Selon la circulaire de décembre 2012 donnant les principales règles de fonctionnement du compostage de proximité (https://aida.ineris.fr/consultation_document/23066), la déclaration au service urbanisme est obligatoire.</t>
  </si>
  <si>
    <r>
      <t xml:space="preserve">Penser à demander aux référents de site d’être vigilants sur l’aspect général du site qui doit être une vitrine du compostage. En cas de dégradation, une intervention rapide est nécessaire. </t>
    </r>
    <r>
      <rPr>
        <sz val="10"/>
        <color rgb="FFFF0000"/>
        <rFont val="Arial"/>
        <family val="2"/>
      </rPr>
      <t>- illustrer avec des photos</t>
    </r>
  </si>
  <si>
    <r>
      <t xml:space="preserve">Le site de compostage doit être visible pour être utilisé : penser à utiliser des fléchages pour indiquer sa présence. </t>
    </r>
    <r>
      <rPr>
        <sz val="10"/>
        <color rgb="FFFF0000"/>
        <rFont val="Arial"/>
        <family val="2"/>
      </rPr>
      <t>- illustrer avec des photos</t>
    </r>
  </si>
  <si>
    <t>Le site de compostage doit être connu pour être utilisé : penser à utiliser un système de géolocalisation des sites pour qu’ils soient facilement repérables ; il est recommandé de renseigner les sites de compostage partagé sur le site des activateurs : https://lesactivateurs.org/geo-compost/.</t>
  </si>
  <si>
    <t>Le site de compostage doit être facilement accessible par tous les temps : un chemin en broyat ou en cailloux peut être aménagé. L'entretien du chemin est à prévoir. Penser également à l’accès pour les personnes à mobilité réduite.</t>
  </si>
  <si>
    <t>Le site de compostage doit être éclairé pendant les périodes hivernales pour que les usagers puissent s’y rendre facilement. Penser à un emplacement proche d’une source lumineuse existante ou aménager un système avec une énergie renouvelable.</t>
  </si>
  <si>
    <t>Consulter le Règlement Sanitaire Départemental dont dépend le site pour connaître les modalités qui s’appliquent.</t>
  </si>
  <si>
    <t>Il est vivement conseigné d'afficher les consignes de tri sur le site ; la distribution de consignes de tri imagées peut faciliter la compréhension du message.</t>
  </si>
  <si>
    <t>Les informations concernant le site de compostage doivent être visibles par tous les usagers, la multiplication des zones d'affichage et supports permet de toucher le plus grand nombre.</t>
  </si>
  <si>
    <t>Pour sensibiliser un maximum d’usagers, penser à distribuer des flyers, à mettre des affiches dans les halls d’immeubles, dans le hall d’accueil de l’établissement, dans les commerces de proximité adjacents ou abri bus, tout en respectant les règles d'affichage publicitaire. Utiliser tous les modes de communication, notamment le site Web de la collectivité, les réseaux sociaux.</t>
  </si>
  <si>
    <t>La matière carbonée (broyat) est indispensable pour le bon fonctionnement d’un site de compostage ; veiller à trouver une source d’approvisionnement pérenne dès la mise en place du site (paysagiste, service espace vert etc ).</t>
  </si>
  <si>
    <t>Le broyat de branches doit être de qualité pour obtenir un bon compost et pour que le processus de décomposition se déroule au mieux : broyat de feuillus ; la granulométrie ne doit pas excéder quelques centimètres.</t>
  </si>
  <si>
    <t>Veiller à ce que les consignes sur les matières acceptées soient visibles pour tous (consignes illustrées et en différentes langues si besoin).</t>
  </si>
  <si>
    <t>Faible présence de produits non compostables</t>
  </si>
  <si>
    <t xml:space="preserve">Pour observer une bonne décomposition, la matière doit être ni trop humide ni trop sèche. En cas d’excès d’humidité, ajouter de la matière carbonée et mélanger. En cas d’excès de sécheresse, penser à bien brasser toute la matière et à laisser le couvercle ouvert pendant une période de pluie. Le test du poing permet d'évaluer l'humidité du produit : serrer dans sa main une poignée de produit en compostage, si du jus s'écoule, le produit est trop humide, si le produit s'effrite, il est trop sec, s'il est aggloméré et se détache petit à petit, l'humidité est optimale. </t>
  </si>
  <si>
    <t>Remarque Chloé Mahé : peut être préciser "régulièrement" en proposant une fréquence</t>
  </si>
  <si>
    <t>Somme réponses CP</t>
  </si>
  <si>
    <t>Somme réponses CA</t>
  </si>
  <si>
    <t>A améliorer pour graphe</t>
  </si>
  <si>
    <t>Nombre de questions pouvant être analysées</t>
  </si>
  <si>
    <t>Nombre total de questions</t>
  </si>
  <si>
    <t>Total "Ne sais pas"</t>
  </si>
  <si>
    <t>Total questions pouvant être analysées</t>
  </si>
  <si>
    <t>Suivi exclusivement réalisé par la structure d’accompagnement</t>
  </si>
  <si>
    <t>Total ne sais pas</t>
  </si>
  <si>
    <t>Zone de tri au moment du dérochage (compostage en établissement)</t>
  </si>
  <si>
    <t>OUI</t>
  </si>
  <si>
    <t>Humidité / sécheresse (zone d'apport, de fermentation ou de maturation)</t>
  </si>
  <si>
    <t xml:space="preserve">Mise à disposition de matériel de gestion </t>
  </si>
  <si>
    <t>Identification des bacs (apports, maturation, matière sèche)</t>
  </si>
  <si>
    <t>Information sur le contact à joindre (Nom, N° de tél, disponibilité...)</t>
  </si>
  <si>
    <t>Information sur le fonctionnement du site et du compostage</t>
  </si>
  <si>
    <t>Information sur les usages du compost</t>
  </si>
  <si>
    <t>Implication de l'exploitant (responsable de la bonne gestion du site)</t>
  </si>
  <si>
    <t>Nbre de référents (parmi les usagers du site)</t>
  </si>
  <si>
    <t>Formation des référents (parmi les usagers du site)</t>
  </si>
  <si>
    <t>Lien entre le référent de site et la collectivité (Commune, intercommunalité, autre)</t>
  </si>
  <si>
    <t>Implication des référents</t>
  </si>
  <si>
    <t>Qualité du structurant</t>
  </si>
  <si>
    <t>Présence de rongeurs (souris, campagnols, mulots, …)</t>
  </si>
  <si>
    <t>Qualité des déchets apportés : absence d'éléments non compostables</t>
  </si>
  <si>
    <t>Qualité des déchets apportés : fragmentation</t>
  </si>
  <si>
    <t>Qualité des déchets apportés : vrac/sac</t>
  </si>
  <si>
    <t>Registre de gestion (dates et natures des interventions; T°; pesées)</t>
  </si>
  <si>
    <t>Suivi du compostage (saturation du site, humidité, qualité des entrants, T°...)</t>
  </si>
  <si>
    <t>Sites de compostage autonome en établissement</t>
  </si>
  <si>
    <t>Vidages des bacs d'apport au cours de la dernière année</t>
  </si>
  <si>
    <t>PHOTOS DU SITE</t>
  </si>
  <si>
    <t>Temps d'échange techniques où l'on prend le temps, au minimum lors des vidages, récoltes…</t>
  </si>
  <si>
    <t>Présence importante de produits non compostables</t>
  </si>
  <si>
    <t>cocher vos réponses en utilisant les menus déroulants</t>
  </si>
  <si>
    <t>Nombre d'heures pour la gestion du site (sur l'année N-1)</t>
  </si>
  <si>
    <t>Le compostage partagé en pied d’immeuble ou en quartier fonctionne avec 3 bacs minimum :
    Le premier sert à stocker le broyat de branches
    Le deuxième sert à déposer les déchets de cuisine
    Le troisième sert au murissement du compost
Un 4ème bac ou un andain (sous bâche géotextile) peuvent être ajoutés pour la maturation du compost si le volume de déchets est important sur le site.</t>
  </si>
  <si>
    <t>Site référencé, données complètes et régulièrement mise à jour</t>
  </si>
  <si>
    <r>
      <t xml:space="preserve">La loi de transition énergétique de 2015 fixe pour objectif “le développement du tri à la source des biodéchets* jusqu’à sa généralisation d’ici 2025 afin que chaque citoyen ait à sa disposition une solution lui permettant de ne pas jeter ses déchets dans les ordures ménagères résiduelles”.
La loi relative à la lutte contre le gaspillage et à l'économie circulaire modifie l'échéance de généralisation du tri à la source des biodéchets en la rapprochant au 31/12/2023 conformément à la Directive Européenne 2018/851.
Dans ce cadre, une étude a été menée par l'ADEME visant à fournir aux collectivités engagées dans la gestion de proximité deux outils pour s'auto-évaluer : 
- </t>
    </r>
    <r>
      <rPr>
        <b/>
        <sz val="10"/>
        <color rgb="FF000000"/>
        <rFont val="Arial"/>
        <family val="2"/>
      </rPr>
      <t xml:space="preserve">Sur le sites de gestion de proximité des déchets organiques : process, communication, tonnages détournés...  
</t>
    </r>
    <r>
      <rPr>
        <sz val="10"/>
        <color rgb="FF000000"/>
        <rFont val="Arial"/>
        <family val="2"/>
      </rPr>
      <t xml:space="preserve">Il s'agit du présent outil qui vise, à travers la réalisation d'un diagnostic, à identifier les forces, faiblesses et les pistes d'améliorations pour chaque site. Cet auto-diagnostic doit être suivi régulièrement (annuellement) pour rendre compte des ajustements engagés et des résultats obtenus.
</t>
    </r>
    <r>
      <rPr>
        <b/>
        <sz val="10"/>
        <color rgb="FF000000"/>
        <rFont val="Arial"/>
        <family val="2"/>
      </rPr>
      <t xml:space="preserve">- </t>
    </r>
    <r>
      <rPr>
        <sz val="10"/>
        <color rgb="FF000000"/>
        <rFont val="Arial"/>
        <family val="2"/>
      </rPr>
      <t>Sur les politiques engagées par les collectivités : moyens humains, moyens financiers...
Nous vous en souhaitons un bon usage.</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</si>
</sst>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
  </numFmts>
  <fonts count="40">
    <font>
      <sz val="10"/>
      <color rgb="FF000000"/>
      <name val="Arial"/>
      <family val="2"/>
      <charset val="1"/>
    </font>
    <font>
      <sz val="10"/>
      <name val="Arial"/>
      <family val="2"/>
      <charset val="1"/>
    </font>
    <font>
      <sz val="10"/>
      <color rgb="FFFF0000"/>
      <name val="Arial"/>
      <family val="2"/>
      <charset val="1"/>
    </font>
    <font>
      <b/>
      <sz val="10"/>
      <color rgb="FF000000"/>
      <name val="Arial"/>
      <family val="2"/>
      <charset val="1"/>
    </font>
    <font>
      <b/>
      <sz val="11"/>
      <name val="Cambria"/>
      <family val="1"/>
      <charset val="1"/>
    </font>
    <font>
      <sz val="11"/>
      <name val="Cambria"/>
      <family val="1"/>
      <charset val="1"/>
    </font>
    <font>
      <sz val="10"/>
      <name val="Arial"/>
      <family val="2"/>
    </font>
    <font>
      <strike/>
      <sz val="10"/>
      <color rgb="FF000000"/>
      <name val="Arial"/>
      <family val="2"/>
      <charset val="1"/>
    </font>
    <font>
      <b/>
      <sz val="10"/>
      <color rgb="FF000000"/>
      <name val="Arial"/>
      <family val="2"/>
    </font>
    <font>
      <sz val="10"/>
      <color rgb="FFFF0000"/>
      <name val="Arial"/>
      <family val="2"/>
    </font>
    <font>
      <sz val="11"/>
      <name val="Cambria"/>
      <family val="1"/>
    </font>
    <font>
      <b/>
      <sz val="11"/>
      <name val="Cambria"/>
      <family val="1"/>
    </font>
    <font>
      <sz val="10"/>
      <color rgb="FF000000"/>
      <name val="Arial"/>
      <family val="2"/>
    </font>
    <font>
      <i/>
      <sz val="10"/>
      <color rgb="FF000000"/>
      <name val="Arial"/>
      <family val="2"/>
    </font>
    <font>
      <b/>
      <sz val="10"/>
      <color theme="9" tint="-0.249977111117893"/>
      <name val="Arial"/>
      <family val="2"/>
    </font>
    <font>
      <sz val="10"/>
      <color theme="9" tint="-0.249977111117893"/>
      <name val="Arial"/>
      <family val="2"/>
    </font>
    <font>
      <strike/>
      <sz val="10"/>
      <color theme="9" tint="-0.249977111117893"/>
      <name val="Arial"/>
      <family val="2"/>
    </font>
    <font>
      <b/>
      <sz val="10"/>
      <name val="Arial"/>
      <family val="2"/>
      <charset val="1"/>
    </font>
    <font>
      <strike/>
      <sz val="11"/>
      <color rgb="FFFF0000"/>
      <name val="Calibri Light"/>
      <family val="2"/>
    </font>
    <font>
      <strike/>
      <sz val="10"/>
      <color rgb="FFFF0000"/>
      <name val="Calibri Light"/>
      <family val="2"/>
    </font>
    <font>
      <b/>
      <sz val="13"/>
      <color rgb="FF800000"/>
      <name val="Arial"/>
      <family val="2"/>
    </font>
    <font>
      <sz val="13"/>
      <color rgb="FF000000"/>
      <name val="Arial"/>
      <family val="2"/>
    </font>
    <font>
      <b/>
      <sz val="13"/>
      <color rgb="FF000000"/>
      <name val="Arial"/>
      <family val="2"/>
    </font>
    <font>
      <sz val="11"/>
      <color theme="5" tint="-0.249977111117893"/>
      <name val="Cambria"/>
      <family val="1"/>
      <charset val="1"/>
    </font>
    <font>
      <b/>
      <sz val="10"/>
      <name val="Arial"/>
      <family val="2"/>
    </font>
    <font>
      <b/>
      <sz val="11"/>
      <color theme="5"/>
      <name val="Cambria"/>
      <family val="1"/>
    </font>
    <font>
      <strike/>
      <sz val="10"/>
      <color rgb="FFFF0000"/>
      <name val="Arial"/>
      <family val="2"/>
    </font>
    <font>
      <sz val="10"/>
      <color rgb="FF0000FF"/>
      <name val="Arial"/>
      <family val="2"/>
      <charset val="1"/>
    </font>
    <font>
      <sz val="10"/>
      <color rgb="FF0000FF"/>
      <name val="Arial"/>
      <family val="2"/>
    </font>
    <font>
      <strike/>
      <sz val="11"/>
      <name val="Cambria"/>
      <family val="1"/>
      <charset val="1"/>
    </font>
    <font>
      <strike/>
      <sz val="11"/>
      <name val="Cambria"/>
      <family val="1"/>
    </font>
    <font>
      <sz val="8"/>
      <color rgb="FF000000"/>
      <name val="Arial"/>
      <family val="2"/>
      <charset val="1"/>
    </font>
    <font>
      <b/>
      <sz val="9"/>
      <color rgb="FF000000"/>
      <name val="Arial"/>
      <family val="2"/>
    </font>
    <font>
      <b/>
      <sz val="12"/>
      <color rgb="FF000000"/>
      <name val="Arial"/>
      <family val="2"/>
    </font>
    <font>
      <u/>
      <sz val="11"/>
      <name val="Cambria"/>
      <family val="1"/>
    </font>
    <font>
      <i/>
      <sz val="10"/>
      <name val="Arial"/>
      <family val="2"/>
    </font>
    <font>
      <b/>
      <sz val="11"/>
      <color rgb="FF000000"/>
      <name val="Arial"/>
      <family val="2"/>
    </font>
    <font>
      <b/>
      <u/>
      <sz val="10"/>
      <color rgb="FF000000"/>
      <name val="Arial"/>
      <family val="2"/>
    </font>
    <font>
      <sz val="28"/>
      <color theme="0"/>
      <name val="Ecomob"/>
      <family val="3"/>
    </font>
    <font>
      <sz val="10"/>
      <color theme="0" tint="-0.14999847407452621"/>
      <name val="Arial"/>
      <family val="2"/>
      <charset val="1"/>
    </font>
  </fonts>
  <fills count="25">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4" tint="0.79998168889431442"/>
        <bgColor rgb="FFF3F3F3"/>
      </patternFill>
    </fill>
    <fill>
      <patternFill patternType="solid">
        <fgColor rgb="FFFFFF00"/>
        <bgColor indexed="64"/>
      </patternFill>
    </fill>
    <fill>
      <patternFill patternType="solid">
        <fgColor rgb="FF00FF00"/>
        <bgColor indexed="64"/>
      </patternFill>
    </fill>
    <fill>
      <patternFill patternType="solid">
        <fgColor them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CC99FF"/>
        <bgColor indexed="64"/>
      </patternFill>
    </fill>
    <fill>
      <patternFill patternType="solid">
        <fgColor theme="7" tint="-0.249977111117893"/>
        <bgColor indexed="64"/>
      </patternFill>
    </fill>
    <fill>
      <patternFill patternType="solid">
        <fgColor theme="4"/>
        <bgColor indexed="64"/>
      </patternFill>
    </fill>
    <fill>
      <patternFill patternType="solid">
        <fgColor rgb="FF92D050"/>
        <bgColor indexed="64"/>
      </patternFill>
    </fill>
    <fill>
      <patternFill patternType="solid">
        <fgColor rgb="FFEDF7E1"/>
        <bgColor indexed="64"/>
      </patternFill>
    </fill>
    <fill>
      <patternFill patternType="solid">
        <fgColor rgb="FFFFE9AB"/>
        <bgColor indexed="64"/>
      </patternFill>
    </fill>
    <fill>
      <patternFill patternType="solid">
        <fgColor rgb="FFFFFFCC"/>
        <bgColor indexed="64"/>
      </patternFill>
    </fill>
    <fill>
      <patternFill patternType="solid">
        <fgColor theme="7"/>
        <bgColor indexed="64"/>
      </patternFill>
    </fill>
    <fill>
      <patternFill patternType="solid">
        <fgColor rgb="FFFFC000"/>
        <bgColor indexed="64"/>
      </patternFill>
    </fill>
    <fill>
      <patternFill patternType="solid">
        <fgColor theme="9" tint="0.39997558519241921"/>
        <bgColor indexed="64"/>
      </patternFill>
    </fill>
    <fill>
      <patternFill patternType="solid">
        <fgColor rgb="FF92B93A"/>
        <bgColor indexed="64"/>
      </patternFill>
    </fill>
    <fill>
      <patternFill patternType="solid">
        <fgColor theme="9" tint="0.79998168889431442"/>
        <bgColor rgb="FFEFEFEF"/>
      </patternFill>
    </fill>
    <fill>
      <patternFill patternType="solid">
        <fgColor theme="0" tint="-4.9989318521683403E-2"/>
        <bgColor indexed="64"/>
      </patternFill>
    </fill>
    <fill>
      <patternFill patternType="solid">
        <fgColor theme="0" tint="-4.9989318521683403E-2"/>
        <bgColor rgb="FFF3F3F3"/>
      </patternFill>
    </fill>
  </fills>
  <borders count="8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thin">
        <color auto="1"/>
      </right>
      <top/>
      <bottom/>
      <diagonal/>
    </border>
    <border>
      <left style="medium">
        <color indexed="64"/>
      </left>
      <right style="thin">
        <color auto="1"/>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auto="1"/>
      </left>
      <right style="medium">
        <color indexed="64"/>
      </right>
      <top/>
      <bottom/>
      <diagonal/>
    </border>
    <border>
      <left style="medium">
        <color indexed="64"/>
      </left>
      <right style="thin">
        <color auto="1"/>
      </right>
      <top/>
      <bottom style="thin">
        <color auto="1"/>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right style="thin">
        <color auto="1"/>
      </right>
      <top/>
      <bottom style="medium">
        <color indexed="64"/>
      </bottom>
      <diagonal/>
    </border>
    <border>
      <left style="thin">
        <color auto="1"/>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auto="1"/>
      </left>
      <right style="medium">
        <color indexed="64"/>
      </right>
      <top/>
      <bottom style="thin">
        <color auto="1"/>
      </bottom>
      <diagonal/>
    </border>
    <border>
      <left/>
      <right style="thin">
        <color indexed="64"/>
      </right>
      <top style="medium">
        <color indexed="64"/>
      </top>
      <bottom/>
      <diagonal/>
    </border>
    <border>
      <left style="medium">
        <color indexed="64"/>
      </left>
      <right style="medium">
        <color indexed="64"/>
      </right>
      <top style="medium">
        <color indexed="64"/>
      </top>
      <bottom style="thick">
        <color auto="1"/>
      </bottom>
      <diagonal/>
    </border>
    <border>
      <left style="medium">
        <color indexed="64"/>
      </left>
      <right style="medium">
        <color indexed="64"/>
      </right>
      <top style="thick">
        <color auto="1"/>
      </top>
      <bottom style="thick">
        <color auto="1"/>
      </bottom>
      <diagonal/>
    </border>
    <border>
      <left style="medium">
        <color indexed="64"/>
      </left>
      <right style="medium">
        <color indexed="64"/>
      </right>
      <top style="thick">
        <color auto="1"/>
      </top>
      <bottom style="medium">
        <color indexed="64"/>
      </bottom>
      <diagonal/>
    </border>
    <border>
      <left style="medium">
        <color indexed="64"/>
      </left>
      <right style="medium">
        <color indexed="64"/>
      </right>
      <top style="thick">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diagonal/>
    </border>
    <border>
      <left/>
      <right style="medium">
        <color indexed="64"/>
      </right>
      <top style="thin">
        <color auto="1"/>
      </top>
      <bottom/>
      <diagonal/>
    </border>
    <border>
      <left style="medium">
        <color indexed="64"/>
      </left>
      <right style="thin">
        <color auto="1"/>
      </right>
      <top style="thin">
        <color auto="1"/>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medium">
        <color indexed="64"/>
      </top>
      <bottom/>
      <diagonal/>
    </border>
    <border>
      <left style="thin">
        <color auto="1"/>
      </left>
      <right style="thin">
        <color auto="1"/>
      </right>
      <top style="medium">
        <color indexed="64"/>
      </top>
      <bottom style="medium">
        <color indexed="64"/>
      </bottom>
      <diagonal/>
    </border>
    <border>
      <left/>
      <right style="medium">
        <color indexed="64"/>
      </right>
      <top style="medium">
        <color indexed="64"/>
      </top>
      <bottom style="thin">
        <color auto="1"/>
      </bottom>
      <diagonal/>
    </border>
    <border>
      <left/>
      <right style="thin">
        <color indexed="64"/>
      </right>
      <top style="thin">
        <color auto="1"/>
      </top>
      <bottom style="medium">
        <color indexed="64"/>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diagonalDown="1">
      <left style="medium">
        <color indexed="64"/>
      </left>
      <right style="medium">
        <color indexed="64"/>
      </right>
      <top style="medium">
        <color indexed="64"/>
      </top>
      <bottom/>
      <diagonal style="thin">
        <color indexed="64"/>
      </diagonal>
    </border>
    <border diagonalDown="1">
      <left style="medium">
        <color indexed="64"/>
      </left>
      <right/>
      <top style="medium">
        <color indexed="64"/>
      </top>
      <bottom/>
      <diagonal style="thin">
        <color indexed="64"/>
      </diagonal>
    </border>
    <border diagonalDown="1">
      <left/>
      <right style="medium">
        <color indexed="64"/>
      </right>
      <top style="medium">
        <color indexed="64"/>
      </top>
      <bottom/>
      <diagonal style="thin">
        <color indexed="64"/>
      </diagonal>
    </border>
    <border diagonalDown="1">
      <left style="medium">
        <color indexed="64"/>
      </left>
      <right style="medium">
        <color indexed="64"/>
      </right>
      <top/>
      <bottom/>
      <diagonal style="thin">
        <color indexed="64"/>
      </diagonal>
    </border>
    <border diagonalDown="1">
      <left style="medium">
        <color indexed="64"/>
      </left>
      <right/>
      <top/>
      <bottom style="medium">
        <color indexed="64"/>
      </bottom>
      <diagonal style="thin">
        <color indexed="64"/>
      </diagonal>
    </border>
    <border diagonalDown="1">
      <left/>
      <right style="medium">
        <color indexed="64"/>
      </right>
      <top/>
      <bottom style="medium">
        <color indexed="64"/>
      </bottom>
      <diagonal style="thin">
        <color indexed="64"/>
      </diagonal>
    </border>
    <border diagonalDown="1">
      <left style="thin">
        <color auto="1"/>
      </left>
      <right/>
      <top style="medium">
        <color indexed="64"/>
      </top>
      <bottom/>
      <diagonal style="thin">
        <color auto="1"/>
      </diagonal>
    </border>
    <border diagonalDown="1">
      <left/>
      <right style="thin">
        <color auto="1"/>
      </right>
      <top style="medium">
        <color indexed="64"/>
      </top>
      <bottom/>
      <diagonal style="thin">
        <color auto="1"/>
      </diagonal>
    </border>
    <border diagonalDown="1">
      <left style="thin">
        <color auto="1"/>
      </left>
      <right/>
      <top/>
      <bottom style="medium">
        <color indexed="64"/>
      </bottom>
      <diagonal style="thin">
        <color auto="1"/>
      </diagonal>
    </border>
    <border diagonalDown="1">
      <left/>
      <right style="thin">
        <color auto="1"/>
      </right>
      <top/>
      <bottom style="medium">
        <color indexed="64"/>
      </bottom>
      <diagonal style="thin">
        <color auto="1"/>
      </diagonal>
    </border>
    <border diagonalDown="1">
      <left style="medium">
        <color indexed="64"/>
      </left>
      <right style="medium">
        <color indexed="64"/>
      </right>
      <top/>
      <bottom style="medium">
        <color indexed="64"/>
      </bottom>
      <diagonal style="thin">
        <color indexed="64"/>
      </diagonal>
    </border>
    <border diagonalDown="1">
      <left style="medium">
        <color indexed="64"/>
      </left>
      <right/>
      <top/>
      <bottom/>
      <diagonal style="thin">
        <color indexed="64"/>
      </diagonal>
    </border>
    <border diagonalDown="1">
      <left/>
      <right style="medium">
        <color indexed="64"/>
      </right>
      <top/>
      <bottom/>
      <diagonal style="thin">
        <color indexed="64"/>
      </diagonal>
    </border>
    <border diagonalDown="1">
      <left style="thin">
        <color auto="1"/>
      </left>
      <right style="medium">
        <color indexed="64"/>
      </right>
      <top style="medium">
        <color indexed="64"/>
      </top>
      <bottom/>
      <diagonal style="thin">
        <color auto="1"/>
      </diagonal>
    </border>
    <border diagonalDown="1">
      <left style="thin">
        <color auto="1"/>
      </left>
      <right style="medium">
        <color indexed="64"/>
      </right>
      <top/>
      <bottom/>
      <diagonal style="thin">
        <color auto="1"/>
      </diagonal>
    </border>
    <border diagonalDown="1">
      <left style="thin">
        <color auto="1"/>
      </left>
      <right style="medium">
        <color indexed="64"/>
      </right>
      <top/>
      <bottom style="medium">
        <color indexed="64"/>
      </bottom>
      <diagonal style="thin">
        <color auto="1"/>
      </diagonal>
    </border>
    <border diagonalDown="1">
      <left style="thin">
        <color auto="1"/>
      </left>
      <right style="thin">
        <color indexed="64"/>
      </right>
      <top style="medium">
        <color indexed="64"/>
      </top>
      <bottom/>
      <diagonal style="thin">
        <color auto="1"/>
      </diagonal>
    </border>
    <border diagonalDown="1">
      <left style="thin">
        <color auto="1"/>
      </left>
      <right style="thin">
        <color indexed="64"/>
      </right>
      <top/>
      <bottom style="medium">
        <color indexed="64"/>
      </bottom>
      <diagonal style="thin">
        <color auto="1"/>
      </diagonal>
    </border>
    <border diagonalDown="1">
      <left/>
      <right/>
      <top style="medium">
        <color indexed="64"/>
      </top>
      <bottom/>
      <diagonal style="thin">
        <color auto="1"/>
      </diagonal>
    </border>
    <border diagonalDown="1">
      <left/>
      <right/>
      <top/>
      <bottom style="medium">
        <color indexed="64"/>
      </bottom>
      <diagonal style="thin">
        <color auto="1"/>
      </diagonal>
    </border>
    <border diagonalDown="1">
      <left style="thin">
        <color indexed="64"/>
      </left>
      <right/>
      <top/>
      <bottom/>
      <diagonal style="thin">
        <color indexed="64"/>
      </diagonal>
    </border>
    <border diagonalDown="1">
      <left/>
      <right/>
      <top/>
      <bottom/>
      <diagonal style="thin">
        <color indexed="64"/>
      </diagonal>
    </border>
  </borders>
  <cellStyleXfs count="2">
    <xf numFmtId="0" fontId="0" fillId="0" borderId="0"/>
    <xf numFmtId="9" fontId="1" fillId="0" borderId="0" applyBorder="0" applyProtection="0"/>
  </cellStyleXfs>
  <cellXfs count="453">
    <xf numFmtId="0" fontId="0" fillId="0" borderId="0" xfId="0"/>
    <xf numFmtId="0" fontId="0" fillId="0" borderId="0" xfId="0" applyAlignment="1">
      <alignment horizontal="center" vertical="center" wrapText="1"/>
    </xf>
    <xf numFmtId="0" fontId="0" fillId="0" borderId="1" xfId="0" applyBorder="1" applyAlignment="1">
      <alignment horizontal="left" vertical="center" wrapText="1"/>
    </xf>
    <xf numFmtId="0" fontId="3" fillId="0" borderId="1" xfId="0" applyFont="1" applyBorder="1" applyAlignment="1">
      <alignment horizontal="left" vertical="center" wrapText="1"/>
    </xf>
    <xf numFmtId="0" fontId="0" fillId="0" borderId="0" xfId="0" applyAlignment="1">
      <alignment vertical="center"/>
    </xf>
    <xf numFmtId="0" fontId="0" fillId="0" borderId="0" xfId="0" applyAlignment="1">
      <alignment horizontal="left" vertical="center" wrapText="1"/>
    </xf>
    <xf numFmtId="0" fontId="7" fillId="0" borderId="0" xfId="0" applyFont="1" applyAlignment="1">
      <alignment vertical="center"/>
    </xf>
    <xf numFmtId="0" fontId="6" fillId="0" borderId="1" xfId="0" applyFont="1" applyBorder="1" applyAlignment="1">
      <alignment horizontal="left" vertical="center" wrapText="1"/>
    </xf>
    <xf numFmtId="0" fontId="0" fillId="2" borderId="0" xfId="0" applyFill="1" applyAlignment="1">
      <alignment horizontal="left" vertical="center" wrapText="1"/>
    </xf>
    <xf numFmtId="0" fontId="0" fillId="2" borderId="0" xfId="0" applyFill="1" applyAlignment="1">
      <alignment vertical="center"/>
    </xf>
    <xf numFmtId="0" fontId="1" fillId="2" borderId="1" xfId="0" applyFont="1" applyFill="1" applyBorder="1" applyAlignment="1">
      <alignment horizontal="left" vertical="center" wrapText="1"/>
    </xf>
    <xf numFmtId="0" fontId="0" fillId="2" borderId="0" xfId="0" applyFill="1"/>
    <xf numFmtId="0" fontId="12" fillId="3" borderId="1" xfId="0" applyFont="1" applyFill="1" applyBorder="1" applyAlignment="1">
      <alignment vertical="center"/>
    </xf>
    <xf numFmtId="9" fontId="6" fillId="4" borderId="1" xfId="1" applyFont="1" applyFill="1" applyBorder="1" applyAlignment="1">
      <alignment horizontal="center" vertical="center"/>
    </xf>
    <xf numFmtId="0" fontId="1"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0" fillId="2" borderId="0" xfId="0" applyFill="1" applyAlignment="1">
      <alignment horizontal="center" vertical="center" wrapText="1"/>
    </xf>
    <xf numFmtId="0" fontId="14" fillId="2" borderId="0" xfId="0" applyFont="1" applyFill="1" applyAlignment="1">
      <alignment horizontal="center" vertical="center" wrapText="1"/>
    </xf>
    <xf numFmtId="0" fontId="15" fillId="2" borderId="0" xfId="0" applyFont="1" applyFill="1" applyAlignment="1">
      <alignment vertical="center" wrapText="1"/>
    </xf>
    <xf numFmtId="0" fontId="16" fillId="2" borderId="0" xfId="0" applyFont="1" applyFill="1" applyAlignment="1">
      <alignment vertical="center" wrapText="1"/>
    </xf>
    <xf numFmtId="0" fontId="15" fillId="2" borderId="0" xfId="0" applyFont="1" applyFill="1" applyBorder="1" applyAlignment="1">
      <alignment vertical="center" wrapText="1"/>
    </xf>
    <xf numFmtId="0" fontId="9" fillId="2" borderId="0" xfId="0" applyFont="1" applyFill="1" applyAlignment="1">
      <alignment vertical="center"/>
    </xf>
    <xf numFmtId="0" fontId="7" fillId="2" borderId="0" xfId="0" applyFont="1" applyFill="1" applyAlignment="1">
      <alignment vertical="center"/>
    </xf>
    <xf numFmtId="0" fontId="1" fillId="2" borderId="0" xfId="0" applyFont="1" applyFill="1" applyAlignment="1">
      <alignment vertical="center"/>
    </xf>
    <xf numFmtId="0" fontId="5" fillId="2" borderId="4" xfId="0" applyFont="1" applyFill="1" applyBorder="1" applyAlignment="1">
      <alignment horizontal="center" vertical="center" wrapText="1"/>
    </xf>
    <xf numFmtId="0" fontId="1" fillId="2" borderId="4" xfId="0" applyFont="1" applyFill="1" applyBorder="1" applyAlignment="1">
      <alignment vertical="center" wrapText="1"/>
    </xf>
    <xf numFmtId="0" fontId="5" fillId="2" borderId="5" xfId="0" applyFont="1" applyFill="1" applyBorder="1" applyAlignment="1">
      <alignment horizontal="center" vertical="center" wrapText="1"/>
    </xf>
    <xf numFmtId="0" fontId="5" fillId="2" borderId="0" xfId="0" applyFont="1" applyFill="1" applyAlignment="1">
      <alignment vertical="center"/>
    </xf>
    <xf numFmtId="0" fontId="18" fillId="2" borderId="0" xfId="0" applyFont="1" applyFill="1" applyAlignment="1">
      <alignment vertical="center"/>
    </xf>
    <xf numFmtId="0" fontId="19" fillId="2" borderId="0" xfId="0" applyFont="1" applyFill="1" applyAlignment="1">
      <alignment vertical="center"/>
    </xf>
    <xf numFmtId="0" fontId="10" fillId="2" borderId="4" xfId="0" applyFont="1" applyFill="1" applyBorder="1" applyAlignment="1">
      <alignment horizontal="center" vertical="center" wrapText="1"/>
    </xf>
    <xf numFmtId="0" fontId="10" fillId="2" borderId="5" xfId="0" applyFont="1" applyFill="1" applyBorder="1" applyAlignment="1">
      <alignment horizontal="center" vertical="center"/>
    </xf>
    <xf numFmtId="0" fontId="5" fillId="2" borderId="0" xfId="0" applyFont="1" applyFill="1" applyAlignment="1">
      <alignment horizontal="center" vertical="center" wrapText="1"/>
    </xf>
    <xf numFmtId="0" fontId="5" fillId="2" borderId="0" xfId="0" applyFont="1" applyFill="1" applyAlignment="1">
      <alignment horizontal="center" vertical="center"/>
    </xf>
    <xf numFmtId="0" fontId="4" fillId="2" borderId="0" xfId="0" applyFont="1" applyFill="1" applyAlignment="1">
      <alignment vertical="center" wrapText="1"/>
    </xf>
    <xf numFmtId="0" fontId="17" fillId="2" borderId="0" xfId="0" applyFont="1" applyFill="1" applyAlignment="1">
      <alignment vertical="center"/>
    </xf>
    <xf numFmtId="0" fontId="1" fillId="8" borderId="0" xfId="0" applyFont="1" applyFill="1" applyAlignment="1">
      <alignment vertical="center"/>
    </xf>
    <xf numFmtId="0" fontId="5" fillId="8" borderId="0" xfId="0" applyFont="1" applyFill="1" applyAlignment="1">
      <alignment vertical="center"/>
    </xf>
    <xf numFmtId="0" fontId="18" fillId="8" borderId="0" xfId="0" applyFont="1" applyFill="1" applyAlignment="1">
      <alignment vertical="center"/>
    </xf>
    <xf numFmtId="0" fontId="24" fillId="8" borderId="0" xfId="0" applyFont="1" applyFill="1" applyAlignment="1">
      <alignment vertical="center"/>
    </xf>
    <xf numFmtId="0" fontId="5" fillId="2" borderId="3" xfId="0" applyFont="1" applyFill="1" applyBorder="1" applyAlignment="1">
      <alignment horizontal="center" vertical="center" wrapText="1"/>
    </xf>
    <xf numFmtId="0" fontId="5" fillId="2" borderId="29"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2" borderId="5" xfId="0" applyFont="1" applyFill="1" applyBorder="1" applyAlignment="1">
      <alignment horizontal="center" vertical="center"/>
    </xf>
    <xf numFmtId="0" fontId="10" fillId="2"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2" borderId="0" xfId="0" applyFont="1" applyFill="1" applyBorder="1" applyAlignment="1">
      <alignment horizontal="center" vertical="center"/>
    </xf>
    <xf numFmtId="0" fontId="5" fillId="6" borderId="2"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23" fillId="10" borderId="0" xfId="0" applyFont="1" applyFill="1" applyAlignment="1">
      <alignment vertical="center"/>
    </xf>
    <xf numFmtId="0" fontId="5" fillId="10" borderId="0" xfId="0" applyFont="1" applyFill="1" applyAlignment="1">
      <alignment horizontal="center" vertical="center"/>
    </xf>
    <xf numFmtId="0" fontId="1" fillId="8" borderId="0" xfId="0" applyFont="1" applyFill="1" applyAlignment="1">
      <alignment vertical="center" wrapText="1"/>
    </xf>
    <xf numFmtId="0" fontId="5" fillId="8" borderId="0" xfId="0" applyFont="1" applyFill="1" applyAlignment="1">
      <alignment vertical="center" wrapText="1"/>
    </xf>
    <xf numFmtId="0" fontId="18" fillId="8" borderId="0" xfId="0" applyFont="1" applyFill="1" applyAlignment="1">
      <alignment vertical="center" wrapText="1"/>
    </xf>
    <xf numFmtId="0" fontId="24" fillId="9" borderId="0" xfId="0" applyFont="1" applyFill="1" applyAlignment="1">
      <alignment vertical="center" wrapText="1"/>
    </xf>
    <xf numFmtId="0" fontId="6" fillId="9" borderId="0" xfId="0" applyFont="1" applyFill="1" applyAlignment="1">
      <alignment vertical="center" wrapText="1"/>
    </xf>
    <xf numFmtId="0" fontId="26" fillId="9" borderId="0" xfId="0" applyFont="1" applyFill="1" applyAlignment="1">
      <alignment vertical="center" wrapText="1"/>
    </xf>
    <xf numFmtId="0" fontId="8" fillId="0" borderId="0" xfId="0" applyFont="1"/>
    <xf numFmtId="0" fontId="1" fillId="10" borderId="0" xfId="0" applyFont="1" applyFill="1" applyAlignment="1">
      <alignment vertical="center"/>
    </xf>
    <xf numFmtId="0" fontId="0" fillId="0" borderId="0" xfId="0" applyAlignment="1">
      <alignment horizontal="center"/>
    </xf>
    <xf numFmtId="0" fontId="1" fillId="6" borderId="0" xfId="0" applyFont="1" applyFill="1" applyAlignment="1">
      <alignment horizontal="center" vertical="center"/>
    </xf>
    <xf numFmtId="0" fontId="5" fillId="0" borderId="2" xfId="0" applyFont="1" applyFill="1" applyBorder="1" applyAlignment="1">
      <alignment horizontal="center" vertical="center" wrapText="1"/>
    </xf>
    <xf numFmtId="0" fontId="6" fillId="0" borderId="0" xfId="0" applyFont="1" applyFill="1" applyAlignment="1">
      <alignment vertical="center" wrapText="1"/>
    </xf>
    <xf numFmtId="0" fontId="1" fillId="2" borderId="1" xfId="0" applyFont="1" applyFill="1" applyBorder="1" applyAlignment="1">
      <alignment horizontal="center" vertical="center" wrapText="1"/>
    </xf>
    <xf numFmtId="0" fontId="1" fillId="11" borderId="0" xfId="0" applyFont="1" applyFill="1" applyAlignment="1">
      <alignment vertical="center"/>
    </xf>
    <xf numFmtId="0" fontId="1" fillId="9" borderId="0" xfId="0" applyFont="1" applyFill="1" applyAlignment="1">
      <alignment vertical="center"/>
    </xf>
    <xf numFmtId="0" fontId="31" fillId="0" borderId="1" xfId="0" applyFont="1" applyBorder="1" applyAlignment="1">
      <alignment horizontal="left" vertical="center" wrapText="1"/>
    </xf>
    <xf numFmtId="0" fontId="31" fillId="0" borderId="2" xfId="0" applyFont="1" applyBorder="1" applyAlignment="1">
      <alignment horizontal="left" vertical="center" wrapText="1"/>
    </xf>
    <xf numFmtId="0" fontId="31" fillId="0" borderId="1" xfId="0" applyFont="1" applyBorder="1" applyAlignment="1">
      <alignment horizontal="left" vertical="top" wrapText="1"/>
    </xf>
    <xf numFmtId="0" fontId="31" fillId="0" borderId="0" xfId="0" applyFont="1" applyBorder="1" applyAlignment="1">
      <alignment horizontal="left" vertical="center" wrapText="1"/>
    </xf>
    <xf numFmtId="0" fontId="0" fillId="0" borderId="0" xfId="0" applyBorder="1" applyAlignment="1">
      <alignment horizontal="left" vertical="center"/>
    </xf>
    <xf numFmtId="9" fontId="1" fillId="0" borderId="0" xfId="1" applyBorder="1" applyAlignment="1">
      <alignment horizontal="center" vertical="center"/>
    </xf>
    <xf numFmtId="0" fontId="32" fillId="12" borderId="1" xfId="0" applyFont="1" applyFill="1" applyBorder="1" applyAlignment="1">
      <alignment horizontal="center" wrapText="1"/>
    </xf>
    <xf numFmtId="0" fontId="0" fillId="12" borderId="1" xfId="0" applyFill="1" applyBorder="1" applyAlignment="1">
      <alignment horizontal="center"/>
    </xf>
    <xf numFmtId="0" fontId="32" fillId="13" borderId="1" xfId="0" applyFont="1" applyFill="1" applyBorder="1" applyAlignment="1">
      <alignment horizontal="center" wrapText="1"/>
    </xf>
    <xf numFmtId="0" fontId="0" fillId="13" borderId="1" xfId="0" applyFill="1" applyBorder="1" applyAlignment="1">
      <alignment horizontal="center"/>
    </xf>
    <xf numFmtId="0" fontId="32" fillId="18" borderId="1" xfId="0" applyFont="1" applyFill="1" applyBorder="1" applyAlignment="1">
      <alignment horizontal="center" wrapText="1"/>
    </xf>
    <xf numFmtId="0" fontId="0" fillId="18" borderId="1" xfId="0" applyFill="1" applyBorder="1" applyAlignment="1">
      <alignment horizontal="center"/>
    </xf>
    <xf numFmtId="0" fontId="32" fillId="14" borderId="1" xfId="0" applyFont="1" applyFill="1" applyBorder="1" applyAlignment="1">
      <alignment horizontal="center" wrapText="1"/>
    </xf>
    <xf numFmtId="0" fontId="0" fillId="14" borderId="1" xfId="0" applyFill="1" applyBorder="1" applyAlignment="1">
      <alignment horizontal="center"/>
    </xf>
    <xf numFmtId="0" fontId="13" fillId="2" borderId="0" xfId="0" applyFont="1" applyFill="1" applyBorder="1" applyAlignment="1">
      <alignment horizontal="left" vertical="center" wrapText="1"/>
    </xf>
    <xf numFmtId="0" fontId="0" fillId="2" borderId="0" xfId="0" applyFill="1" applyAlignment="1">
      <alignment horizontal="center"/>
    </xf>
    <xf numFmtId="0" fontId="0" fillId="2" borderId="0" xfId="0" applyFill="1" applyBorder="1" applyAlignment="1">
      <alignment horizontal="center"/>
    </xf>
    <xf numFmtId="0" fontId="0" fillId="2" borderId="0" xfId="0" applyFill="1" applyAlignment="1">
      <alignment wrapText="1"/>
    </xf>
    <xf numFmtId="0" fontId="0" fillId="2" borderId="1" xfId="0" applyFill="1" applyBorder="1" applyAlignment="1">
      <alignment horizontal="left" vertical="top"/>
    </xf>
    <xf numFmtId="0" fontId="0" fillId="2" borderId="0" xfId="0" applyFill="1" applyBorder="1" applyAlignment="1">
      <alignment horizontal="center" wrapText="1"/>
    </xf>
    <xf numFmtId="0" fontId="12" fillId="2" borderId="1" xfId="0" applyFont="1" applyFill="1" applyBorder="1" applyAlignment="1">
      <alignment horizontal="left" vertical="top"/>
    </xf>
    <xf numFmtId="0" fontId="0" fillId="2" borderId="0" xfId="0" applyFill="1" applyAlignment="1">
      <alignment horizontal="center" wrapText="1"/>
    </xf>
    <xf numFmtId="0" fontId="8" fillId="2" borderId="0" xfId="0" applyFont="1" applyFill="1" applyBorder="1" applyAlignment="1">
      <alignment horizontal="left" vertical="top"/>
    </xf>
    <xf numFmtId="9" fontId="0" fillId="2" borderId="0" xfId="0" applyNumberFormat="1" applyFill="1" applyBorder="1" applyAlignment="1">
      <alignment horizontal="center"/>
    </xf>
    <xf numFmtId="4" fontId="0" fillId="2" borderId="0" xfId="0" applyNumberFormat="1" applyFill="1" applyBorder="1" applyAlignment="1">
      <alignment horizontal="center"/>
    </xf>
    <xf numFmtId="0" fontId="0" fillId="2" borderId="0" xfId="0" applyFill="1" applyBorder="1" applyAlignment="1">
      <alignment horizontal="left" vertical="center"/>
    </xf>
    <xf numFmtId="9" fontId="1" fillId="2" borderId="0" xfId="1" applyFill="1" applyBorder="1" applyAlignment="1">
      <alignment horizontal="center" vertical="center"/>
    </xf>
    <xf numFmtId="0" fontId="31" fillId="2" borderId="0" xfId="0" applyFont="1" applyFill="1" applyBorder="1" applyAlignment="1">
      <alignment horizontal="left" vertical="center" wrapText="1"/>
    </xf>
    <xf numFmtId="0" fontId="33" fillId="2" borderId="0" xfId="0" applyFont="1" applyFill="1" applyBorder="1" applyAlignment="1">
      <alignment horizontal="left" vertical="center"/>
    </xf>
    <xf numFmtId="0" fontId="31" fillId="2" borderId="0" xfId="0" applyFont="1" applyFill="1" applyBorder="1" applyAlignment="1">
      <alignment horizontal="left" vertical="top" wrapText="1"/>
    </xf>
    <xf numFmtId="0" fontId="8" fillId="2" borderId="0" xfId="0" applyFont="1" applyFill="1"/>
    <xf numFmtId="0" fontId="2" fillId="2" borderId="0" xfId="0" applyFont="1" applyFill="1" applyAlignment="1">
      <alignment horizontal="center"/>
    </xf>
    <xf numFmtId="0" fontId="2" fillId="2" borderId="0" xfId="0" applyFont="1" applyFill="1" applyAlignment="1">
      <alignment horizontal="left"/>
    </xf>
    <xf numFmtId="0" fontId="0" fillId="2" borderId="20" xfId="0" applyFill="1" applyBorder="1" applyAlignment="1">
      <alignment vertical="center"/>
    </xf>
    <xf numFmtId="0" fontId="0" fillId="2" borderId="21" xfId="0" applyFill="1" applyBorder="1" applyAlignment="1">
      <alignment vertical="center"/>
    </xf>
    <xf numFmtId="0" fontId="0" fillId="2" borderId="0" xfId="0" applyFill="1" applyBorder="1" applyAlignment="1">
      <alignment vertical="center"/>
    </xf>
    <xf numFmtId="0" fontId="0" fillId="2" borderId="9" xfId="0" applyFill="1" applyBorder="1" applyAlignment="1">
      <alignment vertical="center"/>
    </xf>
    <xf numFmtId="0" fontId="8" fillId="2" borderId="0" xfId="0" applyFont="1" applyFill="1" applyBorder="1" applyAlignment="1">
      <alignment vertical="center"/>
    </xf>
    <xf numFmtId="0" fontId="12" fillId="2" borderId="0" xfId="0" applyFont="1" applyFill="1" applyBorder="1" applyAlignment="1">
      <alignment vertical="center"/>
    </xf>
    <xf numFmtId="0" fontId="0" fillId="2" borderId="1" xfId="0" applyFill="1" applyBorder="1" applyAlignment="1">
      <alignment vertical="center"/>
    </xf>
    <xf numFmtId="0" fontId="35" fillId="2" borderId="1" xfId="0" applyFont="1" applyFill="1" applyBorder="1" applyAlignment="1">
      <alignment horizontal="center" vertical="center" wrapText="1"/>
    </xf>
    <xf numFmtId="0" fontId="37" fillId="2" borderId="0" xfId="0" applyFont="1" applyFill="1" applyBorder="1" applyAlignment="1">
      <alignment vertical="center"/>
    </xf>
    <xf numFmtId="0" fontId="12" fillId="11" borderId="0" xfId="0" applyFont="1" applyFill="1" applyBorder="1" applyAlignment="1">
      <alignment horizontal="left" vertical="center"/>
    </xf>
    <xf numFmtId="0" fontId="13" fillId="11" borderId="0" xfId="0" applyFont="1" applyFill="1" applyBorder="1" applyAlignment="1">
      <alignment horizontal="left" vertical="center" wrapText="1"/>
    </xf>
    <xf numFmtId="0" fontId="12" fillId="9" borderId="0" xfId="0" applyFont="1" applyFill="1" applyBorder="1" applyAlignment="1">
      <alignment horizontal="left" vertical="center"/>
    </xf>
    <xf numFmtId="0" fontId="13" fillId="9" borderId="0" xfId="0" applyFont="1" applyFill="1" applyBorder="1" applyAlignment="1">
      <alignment horizontal="left" vertical="center" wrapText="1"/>
    </xf>
    <xf numFmtId="0" fontId="24" fillId="0" borderId="1" xfId="0" applyFont="1" applyBorder="1" applyAlignment="1">
      <alignment horizontal="left" vertical="center" wrapText="1"/>
    </xf>
    <xf numFmtId="0" fontId="0" fillId="0" borderId="0" xfId="0" applyAlignment="1">
      <alignment horizontal="right"/>
    </xf>
    <xf numFmtId="0" fontId="24" fillId="0" borderId="1" xfId="0" applyFont="1" applyBorder="1" applyAlignment="1">
      <alignment horizontal="left" vertical="center"/>
    </xf>
    <xf numFmtId="0" fontId="12" fillId="2" borderId="1" xfId="0" applyFont="1" applyFill="1" applyBorder="1" applyAlignment="1">
      <alignment horizontal="center" vertical="top"/>
    </xf>
    <xf numFmtId="0" fontId="25" fillId="10" borderId="0" xfId="0" applyFont="1" applyFill="1" applyAlignment="1">
      <alignment horizontal="left" vertical="center"/>
    </xf>
    <xf numFmtId="0" fontId="1" fillId="2" borderId="1" xfId="0" applyFont="1" applyFill="1" applyBorder="1" applyAlignment="1">
      <alignment vertical="center"/>
    </xf>
    <xf numFmtId="0" fontId="1" fillId="11" borderId="1" xfId="0" applyFont="1" applyFill="1" applyBorder="1" applyAlignment="1">
      <alignment horizontal="center" vertical="center" wrapText="1"/>
    </xf>
    <xf numFmtId="0" fontId="1" fillId="20" borderId="1" xfId="0" applyFont="1" applyFill="1" applyBorder="1" applyAlignment="1">
      <alignment horizontal="center" vertical="center" wrapText="1"/>
    </xf>
    <xf numFmtId="0" fontId="1" fillId="6" borderId="1" xfId="0" applyFont="1" applyFill="1" applyBorder="1" applyAlignment="1">
      <alignment horizontal="center" vertical="center"/>
    </xf>
    <xf numFmtId="0" fontId="1" fillId="0" borderId="0" xfId="0" applyFont="1" applyFill="1" applyAlignment="1">
      <alignment vertical="center"/>
    </xf>
    <xf numFmtId="0" fontId="5" fillId="0" borderId="0" xfId="0" applyFont="1" applyFill="1" applyAlignment="1">
      <alignment vertical="center"/>
    </xf>
    <xf numFmtId="0" fontId="1" fillId="6" borderId="1" xfId="0" applyFont="1" applyFill="1" applyBorder="1" applyAlignment="1">
      <alignment vertical="center"/>
    </xf>
    <xf numFmtId="0" fontId="10" fillId="6" borderId="1" xfId="0" applyFont="1" applyFill="1" applyBorder="1" applyAlignment="1">
      <alignment horizontal="center" vertical="center" wrapText="1"/>
    </xf>
    <xf numFmtId="1" fontId="0" fillId="2" borderId="0" xfId="0" applyNumberFormat="1" applyFill="1" applyAlignment="1">
      <alignment horizontal="center"/>
    </xf>
    <xf numFmtId="0" fontId="0" fillId="2" borderId="0" xfId="0" applyFill="1" applyAlignment="1">
      <alignment vertical="top" wrapText="1"/>
    </xf>
    <xf numFmtId="0" fontId="0" fillId="2" borderId="1" xfId="0" applyFill="1" applyBorder="1" applyAlignment="1">
      <alignment vertical="top" wrapText="1"/>
    </xf>
    <xf numFmtId="0" fontId="4" fillId="2" borderId="0" xfId="0" applyFont="1" applyFill="1" applyBorder="1" applyAlignment="1">
      <alignment horizontal="center" vertical="center" textRotation="90" wrapText="1"/>
    </xf>
    <xf numFmtId="0" fontId="4" fillId="2" borderId="10" xfId="0" applyFont="1" applyFill="1" applyBorder="1" applyAlignment="1">
      <alignment horizontal="center" vertical="center" wrapText="1"/>
    </xf>
    <xf numFmtId="0" fontId="4" fillId="2" borderId="25" xfId="0" applyFont="1" applyFill="1" applyBorder="1" applyAlignment="1">
      <alignment horizontal="center" vertical="center" textRotation="90" wrapText="1"/>
    </xf>
    <xf numFmtId="0" fontId="11" fillId="2" borderId="10" xfId="0" applyFont="1" applyFill="1" applyBorder="1" applyAlignment="1">
      <alignment horizontal="center" vertical="center" wrapText="1"/>
    </xf>
    <xf numFmtId="0" fontId="0" fillId="0" borderId="10" xfId="0" applyBorder="1" applyAlignment="1">
      <alignment horizontal="center" vertical="center" wrapText="1"/>
    </xf>
    <xf numFmtId="0" fontId="5" fillId="2" borderId="22"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2" borderId="29" xfId="0" applyFont="1" applyFill="1" applyBorder="1" applyAlignment="1">
      <alignment horizontal="center" vertical="center"/>
    </xf>
    <xf numFmtId="0" fontId="1" fillId="6" borderId="0" xfId="0" applyFont="1" applyFill="1" applyBorder="1" applyAlignment="1">
      <alignment horizontal="center" vertical="center"/>
    </xf>
    <xf numFmtId="0" fontId="10" fillId="2" borderId="1" xfId="0" applyFont="1" applyFill="1" applyBorder="1" applyAlignment="1">
      <alignment horizontal="center" vertical="center" wrapText="1"/>
    </xf>
    <xf numFmtId="0" fontId="4" fillId="20" borderId="10" xfId="0" applyFont="1" applyFill="1" applyBorder="1" applyAlignment="1">
      <alignment horizontal="center" vertical="center" wrapText="1"/>
    </xf>
    <xf numFmtId="0" fontId="1" fillId="2" borderId="0" xfId="0" applyFont="1" applyFill="1" applyBorder="1" applyAlignment="1">
      <alignment vertical="center"/>
    </xf>
    <xf numFmtId="0" fontId="11" fillId="20" borderId="10" xfId="0" applyFont="1" applyFill="1" applyBorder="1" applyAlignment="1">
      <alignment horizontal="center" vertical="center" wrapText="1"/>
    </xf>
    <xf numFmtId="0" fontId="4" fillId="19" borderId="10"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7" borderId="10" xfId="0" applyFont="1" applyFill="1" applyBorder="1" applyAlignment="1">
      <alignment horizontal="center" vertical="center" wrapText="1"/>
    </xf>
    <xf numFmtId="0" fontId="1" fillId="6" borderId="0" xfId="0" applyFont="1" applyFill="1" applyBorder="1" applyAlignment="1">
      <alignment vertical="center"/>
    </xf>
    <xf numFmtId="0" fontId="11" fillId="0" borderId="10" xfId="0" applyFont="1" applyFill="1" applyBorder="1" applyAlignment="1">
      <alignment horizontal="center" vertical="center" wrapText="1"/>
    </xf>
    <xf numFmtId="0" fontId="4" fillId="9" borderId="10" xfId="0" applyFont="1" applyFill="1" applyBorder="1" applyAlignment="1">
      <alignment horizontal="center" vertical="center" wrapText="1"/>
    </xf>
    <xf numFmtId="0" fontId="4" fillId="11"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2" borderId="48"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 fillId="2" borderId="46" xfId="0" applyFont="1" applyFill="1" applyBorder="1" applyAlignment="1">
      <alignment horizontal="center" vertical="center" wrapText="1"/>
    </xf>
    <xf numFmtId="0" fontId="4" fillId="2" borderId="49" xfId="0" applyFont="1" applyFill="1" applyBorder="1" applyAlignment="1">
      <alignment horizontal="center" vertical="center" wrapText="1"/>
    </xf>
    <xf numFmtId="0" fontId="4" fillId="20" borderId="3" xfId="0" applyFont="1" applyFill="1" applyBorder="1" applyAlignment="1">
      <alignment horizontal="center" vertical="center" wrapText="1"/>
    </xf>
    <xf numFmtId="0" fontId="1" fillId="0" borderId="1" xfId="0" applyFont="1" applyBorder="1" applyAlignment="1">
      <alignment horizontal="left" vertical="center" wrapText="1"/>
    </xf>
    <xf numFmtId="0" fontId="4" fillId="2" borderId="25" xfId="0" applyFont="1" applyFill="1" applyBorder="1" applyAlignment="1">
      <alignment horizontal="center" vertical="center" textRotation="90" wrapText="1"/>
    </xf>
    <xf numFmtId="0" fontId="4" fillId="2" borderId="26" xfId="0" applyFont="1" applyFill="1" applyBorder="1" applyAlignment="1">
      <alignment horizontal="center" vertical="center" textRotation="90" wrapText="1"/>
    </xf>
    <xf numFmtId="0" fontId="11" fillId="0" borderId="28"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8" fillId="2" borderId="0" xfId="0" applyFont="1" applyFill="1" applyAlignment="1">
      <alignment vertical="center" wrapText="1"/>
    </xf>
    <xf numFmtId="0" fontId="8" fillId="0" borderId="0" xfId="0" applyFont="1" applyAlignment="1">
      <alignment vertical="center" wrapText="1"/>
    </xf>
    <xf numFmtId="0" fontId="10" fillId="0" borderId="4"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5" fillId="0" borderId="5" xfId="0" applyFont="1" applyFill="1" applyBorder="1" applyAlignment="1">
      <alignment horizontal="center" vertical="center"/>
    </xf>
    <xf numFmtId="0" fontId="1" fillId="2" borderId="15" xfId="0" applyFont="1" applyFill="1" applyBorder="1" applyAlignment="1">
      <alignment vertical="center"/>
    </xf>
    <xf numFmtId="0" fontId="5" fillId="2" borderId="15" xfId="0" applyFont="1" applyFill="1" applyBorder="1" applyAlignment="1">
      <alignment horizontal="center" vertical="center"/>
    </xf>
    <xf numFmtId="0" fontId="8" fillId="2" borderId="11" xfId="0" applyFont="1" applyFill="1" applyBorder="1" applyAlignment="1">
      <alignment vertical="center" wrapText="1"/>
    </xf>
    <xf numFmtId="0" fontId="0" fillId="2" borderId="13" xfId="0" applyFill="1" applyBorder="1" applyAlignment="1">
      <alignment horizontal="center" vertical="center" wrapText="1"/>
    </xf>
    <xf numFmtId="0" fontId="8" fillId="2" borderId="14" xfId="0" applyFont="1" applyFill="1" applyBorder="1" applyAlignment="1">
      <alignment vertical="center"/>
    </xf>
    <xf numFmtId="0" fontId="12" fillId="3" borderId="48" xfId="0" applyFont="1" applyFill="1" applyBorder="1" applyAlignment="1">
      <alignment horizontal="center" vertical="center"/>
    </xf>
    <xf numFmtId="0" fontId="12" fillId="3" borderId="48" xfId="0" applyFont="1" applyFill="1" applyBorder="1" applyAlignment="1">
      <alignment horizontal="center" vertical="center" wrapText="1"/>
    </xf>
    <xf numFmtId="4" fontId="1" fillId="5" borderId="48" xfId="0" applyNumberFormat="1" applyFont="1" applyFill="1" applyBorder="1" applyAlignment="1">
      <alignment horizontal="center" vertical="center" wrapText="1"/>
    </xf>
    <xf numFmtId="0" fontId="0" fillId="0" borderId="7" xfId="0" applyBorder="1" applyAlignment="1">
      <alignment horizontal="left" vertical="center" wrapText="1"/>
    </xf>
    <xf numFmtId="0" fontId="12" fillId="3" borderId="8" xfId="0" applyFont="1" applyFill="1" applyBorder="1" applyAlignment="1">
      <alignment horizontal="center" vertical="center"/>
    </xf>
    <xf numFmtId="0" fontId="6" fillId="0" borderId="4" xfId="0" applyFont="1" applyFill="1" applyBorder="1" applyAlignment="1">
      <alignment horizontal="left" vertical="center" wrapText="1"/>
    </xf>
    <xf numFmtId="0" fontId="12" fillId="3" borderId="5" xfId="0" applyFont="1" applyFill="1" applyBorder="1" applyAlignment="1">
      <alignment horizontal="center" vertical="center"/>
    </xf>
    <xf numFmtId="9" fontId="12" fillId="3" borderId="48" xfId="0" applyNumberFormat="1" applyFont="1" applyFill="1" applyBorder="1" applyAlignment="1">
      <alignment horizontal="center" vertical="center"/>
    </xf>
    <xf numFmtId="3" fontId="1" fillId="5" borderId="48" xfId="0" applyNumberFormat="1" applyFont="1" applyFill="1" applyBorder="1" applyAlignment="1">
      <alignment horizontal="center" vertical="center" wrapText="1"/>
    </xf>
    <xf numFmtId="0" fontId="24" fillId="2" borderId="10" xfId="0" applyFont="1" applyFill="1" applyBorder="1" applyAlignment="1">
      <alignment horizontal="center" vertical="center" wrapText="1"/>
    </xf>
    <xf numFmtId="0" fontId="8" fillId="0" borderId="27" xfId="0" applyFont="1" applyFill="1" applyBorder="1" applyAlignment="1">
      <alignment vertical="center" wrapText="1"/>
    </xf>
    <xf numFmtId="0" fontId="1" fillId="0" borderId="4" xfId="0" applyFont="1" applyBorder="1" applyAlignment="1">
      <alignment horizontal="left" vertical="center" wrapText="1"/>
    </xf>
    <xf numFmtId="0" fontId="1" fillId="0" borderId="7" xfId="0" applyFont="1" applyBorder="1" applyAlignment="1">
      <alignment horizontal="left" vertical="center" wrapText="1"/>
    </xf>
    <xf numFmtId="0" fontId="6" fillId="0" borderId="4" xfId="0" applyFont="1" applyBorder="1" applyAlignment="1">
      <alignment horizontal="left" vertical="center" wrapText="1"/>
    </xf>
    <xf numFmtId="0" fontId="24" fillId="0" borderId="52" xfId="0" applyFont="1" applyBorder="1" applyAlignment="1">
      <alignment horizontal="center" vertical="center" wrapText="1"/>
    </xf>
    <xf numFmtId="0" fontId="6" fillId="0" borderId="55" xfId="0" applyFont="1" applyFill="1" applyBorder="1" applyAlignment="1">
      <alignment horizontal="left" vertical="center" wrapText="1"/>
    </xf>
    <xf numFmtId="0" fontId="12" fillId="3" borderId="53" xfId="0" applyFont="1" applyFill="1" applyBorder="1" applyAlignment="1">
      <alignment horizontal="center" vertical="center"/>
    </xf>
    <xf numFmtId="0" fontId="6" fillId="0" borderId="7" xfId="0" applyFont="1" applyFill="1" applyBorder="1" applyAlignment="1">
      <alignment horizontal="left" vertical="center" wrapText="1"/>
    </xf>
    <xf numFmtId="4" fontId="1" fillId="5" borderId="8" xfId="0" applyNumberFormat="1" applyFont="1" applyFill="1" applyBorder="1" applyAlignment="1">
      <alignment horizontal="center" vertical="center" wrapText="1"/>
    </xf>
    <xf numFmtId="0" fontId="0" fillId="0" borderId="4" xfId="0" applyBorder="1" applyAlignment="1">
      <alignment horizontal="left" vertical="center" wrapText="1"/>
    </xf>
    <xf numFmtId="0" fontId="6" fillId="0" borderId="7" xfId="0" applyFont="1" applyBorder="1" applyAlignment="1">
      <alignment horizontal="left" vertical="center" wrapText="1"/>
    </xf>
    <xf numFmtId="0" fontId="3" fillId="0" borderId="4" xfId="0" applyFont="1" applyBorder="1" applyAlignment="1">
      <alignment horizontal="left" vertical="center" wrapText="1"/>
    </xf>
    <xf numFmtId="4" fontId="1" fillId="5" borderId="5" xfId="0" applyNumberFormat="1" applyFont="1" applyFill="1" applyBorder="1" applyAlignment="1">
      <alignment horizontal="center" vertical="center" wrapText="1"/>
    </xf>
    <xf numFmtId="0" fontId="3" fillId="0" borderId="7" xfId="0" applyFont="1" applyBorder="1" applyAlignment="1">
      <alignment horizontal="left" vertical="center" wrapText="1"/>
    </xf>
    <xf numFmtId="9" fontId="1" fillId="5" borderId="8" xfId="0" applyNumberFormat="1" applyFont="1" applyFill="1" applyBorder="1" applyAlignment="1">
      <alignment horizontal="center" vertical="center" wrapText="1"/>
    </xf>
    <xf numFmtId="0" fontId="24" fillId="2" borderId="27"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24" fillId="2" borderId="28" xfId="0" applyFont="1" applyFill="1" applyBorder="1" applyAlignment="1">
      <alignment horizontal="center" vertical="center" wrapText="1"/>
    </xf>
    <xf numFmtId="0" fontId="4" fillId="2" borderId="25" xfId="0" applyFont="1" applyFill="1" applyBorder="1" applyAlignment="1">
      <alignment vertical="center" textRotation="90" wrapText="1"/>
    </xf>
    <xf numFmtId="0" fontId="5" fillId="0" borderId="5" xfId="0" applyFont="1" applyFill="1" applyBorder="1" applyAlignment="1">
      <alignment horizontal="center" vertical="center" wrapText="1"/>
    </xf>
    <xf numFmtId="0" fontId="5" fillId="0" borderId="29"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5" fillId="0" borderId="29" xfId="0" applyFont="1" applyFill="1" applyBorder="1" applyAlignment="1">
      <alignment horizontal="center" vertical="center"/>
    </xf>
    <xf numFmtId="0" fontId="10" fillId="0" borderId="5" xfId="0" applyFont="1" applyFill="1" applyBorder="1" applyAlignment="1">
      <alignment horizontal="center" vertical="center" wrapText="1"/>
    </xf>
    <xf numFmtId="0" fontId="5" fillId="0" borderId="56" xfId="0" applyFont="1" applyFill="1" applyBorder="1" applyAlignment="1">
      <alignment horizontal="center" vertical="center"/>
    </xf>
    <xf numFmtId="0" fontId="10" fillId="0" borderId="56" xfId="0" applyFont="1" applyFill="1" applyBorder="1" applyAlignment="1">
      <alignment horizontal="center" vertical="center"/>
    </xf>
    <xf numFmtId="0" fontId="1" fillId="0" borderId="0" xfId="0" applyFont="1" applyFill="1" applyAlignment="1">
      <alignment vertical="center" wrapText="1"/>
    </xf>
    <xf numFmtId="0" fontId="17" fillId="0" borderId="0" xfId="0" applyFont="1" applyFill="1" applyAlignment="1">
      <alignment vertical="center" wrapText="1"/>
    </xf>
    <xf numFmtId="0" fontId="24" fillId="0" borderId="0" xfId="0" applyFont="1" applyFill="1" applyAlignment="1">
      <alignment vertical="center"/>
    </xf>
    <xf numFmtId="0" fontId="5" fillId="0" borderId="0" xfId="0" applyFont="1" applyFill="1" applyBorder="1" applyAlignment="1">
      <alignment horizontal="center" vertical="center" wrapText="1"/>
    </xf>
    <xf numFmtId="0" fontId="1" fillId="0" borderId="1" xfId="0" applyFont="1" applyFill="1" applyBorder="1" applyAlignment="1">
      <alignment vertical="center" wrapText="1"/>
    </xf>
    <xf numFmtId="0" fontId="11" fillId="0" borderId="3" xfId="0" applyFont="1" applyFill="1" applyBorder="1" applyAlignment="1">
      <alignment horizontal="center" vertical="center" wrapText="1"/>
    </xf>
    <xf numFmtId="0" fontId="1" fillId="0" borderId="0" xfId="0" applyFont="1" applyFill="1" applyBorder="1" applyAlignment="1">
      <alignment vertical="center" wrapText="1"/>
    </xf>
    <xf numFmtId="0" fontId="4" fillId="0" borderId="25" xfId="0" applyFont="1" applyFill="1" applyBorder="1" applyAlignment="1">
      <alignment horizontal="center" vertical="center" textRotation="90" wrapText="1"/>
    </xf>
    <xf numFmtId="0" fontId="4" fillId="0" borderId="9" xfId="0" applyFont="1" applyFill="1" applyBorder="1" applyAlignment="1">
      <alignment horizontal="center" vertical="center" wrapText="1"/>
    </xf>
    <xf numFmtId="0" fontId="10" fillId="0" borderId="22" xfId="0" applyFont="1" applyFill="1" applyBorder="1" applyAlignment="1">
      <alignment horizontal="center" vertical="center" wrapText="1"/>
    </xf>
    <xf numFmtId="0" fontId="10" fillId="0" borderId="36" xfId="0" applyFont="1" applyFill="1" applyBorder="1" applyAlignment="1">
      <alignment horizontal="center" vertical="center" wrapText="1"/>
    </xf>
    <xf numFmtId="0" fontId="10" fillId="0" borderId="17" xfId="0" applyFont="1" applyFill="1" applyBorder="1" applyAlignment="1">
      <alignment horizontal="center" vertical="center" wrapText="1"/>
    </xf>
    <xf numFmtId="0" fontId="18" fillId="0" borderId="0" xfId="0" applyFont="1" applyFill="1" applyAlignment="1">
      <alignment vertical="center"/>
    </xf>
    <xf numFmtId="0" fontId="5" fillId="0" borderId="39" xfId="0" applyFont="1" applyFill="1" applyBorder="1" applyAlignment="1">
      <alignment horizontal="center" vertical="center" wrapText="1"/>
    </xf>
    <xf numFmtId="0" fontId="4" fillId="0" borderId="26" xfId="0" applyFont="1" applyFill="1" applyBorder="1" applyAlignment="1">
      <alignment horizontal="center" vertical="center" textRotation="90" wrapText="1"/>
    </xf>
    <xf numFmtId="0" fontId="4" fillId="0" borderId="14" xfId="0" applyFont="1" applyFill="1" applyBorder="1" applyAlignment="1">
      <alignment horizontal="center" vertical="center" textRotation="90" wrapText="1"/>
    </xf>
    <xf numFmtId="0" fontId="2" fillId="0" borderId="0" xfId="0" applyFont="1" applyFill="1" applyAlignment="1">
      <alignment vertical="center" wrapText="1"/>
    </xf>
    <xf numFmtId="0" fontId="11" fillId="0" borderId="16" xfId="0" applyFont="1" applyFill="1" applyBorder="1" applyAlignment="1">
      <alignment horizontal="center" vertical="center" textRotation="90" wrapText="1"/>
    </xf>
    <xf numFmtId="0" fontId="4" fillId="0" borderId="0"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4" fillId="0" borderId="28" xfId="0" applyFont="1" applyFill="1" applyBorder="1" applyAlignment="1">
      <alignment vertical="center" wrapText="1"/>
    </xf>
    <xf numFmtId="0" fontId="4" fillId="0" borderId="0" xfId="0" applyFont="1" applyFill="1" applyAlignment="1">
      <alignment vertical="center" wrapText="1"/>
    </xf>
    <xf numFmtId="0" fontId="4" fillId="0" borderId="0" xfId="0" applyFont="1" applyFill="1" applyBorder="1" applyAlignment="1">
      <alignment vertical="center" wrapText="1"/>
    </xf>
    <xf numFmtId="0" fontId="25" fillId="0" borderId="0" xfId="0" applyFont="1" applyFill="1" applyAlignment="1">
      <alignment horizontal="left" vertical="center"/>
    </xf>
    <xf numFmtId="0" fontId="23" fillId="0" borderId="0" xfId="0" applyFont="1" applyFill="1" applyAlignment="1">
      <alignment vertical="center"/>
    </xf>
    <xf numFmtId="0" fontId="5" fillId="0" borderId="0" xfId="0" applyFont="1" applyFill="1" applyAlignment="1">
      <alignment horizontal="center" vertical="center"/>
    </xf>
    <xf numFmtId="0" fontId="5" fillId="0" borderId="0" xfId="0" applyFont="1" applyFill="1" applyAlignment="1">
      <alignment horizontal="center" vertical="center" wrapText="1"/>
    </xf>
    <xf numFmtId="0" fontId="4" fillId="0" borderId="25" xfId="0" applyFont="1" applyFill="1" applyBorder="1" applyAlignment="1">
      <alignment vertical="center" textRotation="90" wrapText="1"/>
    </xf>
    <xf numFmtId="0" fontId="5" fillId="0" borderId="15"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0" fillId="2" borderId="0" xfId="0" applyFill="1" applyBorder="1"/>
    <xf numFmtId="0" fontId="39" fillId="2" borderId="0" xfId="0" applyFont="1" applyFill="1" applyBorder="1" applyAlignment="1">
      <alignment vertical="top" wrapText="1"/>
    </xf>
    <xf numFmtId="0" fontId="39" fillId="2" borderId="0" xfId="0" applyFont="1" applyFill="1" applyBorder="1" applyAlignment="1">
      <alignment horizontal="center" vertical="top" wrapText="1"/>
    </xf>
    <xf numFmtId="0" fontId="39" fillId="2" borderId="0" xfId="0" applyFont="1" applyFill="1" applyBorder="1"/>
    <xf numFmtId="0" fontId="39" fillId="2" borderId="0" xfId="0" applyFont="1" applyFill="1" applyBorder="1" applyAlignment="1">
      <alignment horizontal="center"/>
    </xf>
    <xf numFmtId="1" fontId="39" fillId="2" borderId="0" xfId="0" applyNumberFormat="1" applyFont="1" applyFill="1" applyBorder="1" applyAlignment="1">
      <alignment horizontal="center"/>
    </xf>
    <xf numFmtId="0" fontId="0" fillId="2" borderId="1" xfId="0" applyFill="1" applyBorder="1" applyAlignment="1">
      <alignment horizontal="center" vertical="top"/>
    </xf>
    <xf numFmtId="0" fontId="0" fillId="2" borderId="0" xfId="0" applyFill="1" applyAlignment="1">
      <alignment vertical="top"/>
    </xf>
    <xf numFmtId="0" fontId="0" fillId="2" borderId="0" xfId="0" applyFill="1" applyAlignment="1">
      <alignment horizontal="center" vertical="top"/>
    </xf>
    <xf numFmtId="0" fontId="0" fillId="2" borderId="1" xfId="0" applyFill="1" applyBorder="1" applyAlignment="1">
      <alignment vertical="top"/>
    </xf>
    <xf numFmtId="9" fontId="0" fillId="2" borderId="1" xfId="0" applyNumberFormat="1" applyFill="1" applyBorder="1" applyAlignment="1">
      <alignment horizontal="center" vertical="top"/>
    </xf>
    <xf numFmtId="4" fontId="0" fillId="2" borderId="1" xfId="0" applyNumberFormat="1" applyFill="1" applyBorder="1" applyAlignment="1">
      <alignment horizontal="center" vertical="top"/>
    </xf>
    <xf numFmtId="0" fontId="8" fillId="2" borderId="1" xfId="0" applyFont="1" applyFill="1" applyBorder="1" applyAlignment="1">
      <alignment horizontal="left" vertical="top"/>
    </xf>
    <xf numFmtId="0" fontId="0" fillId="0" borderId="2" xfId="0" applyBorder="1" applyAlignment="1">
      <alignment horizontal="left" vertical="top"/>
    </xf>
    <xf numFmtId="9" fontId="1" fillId="0" borderId="2" xfId="1" applyBorder="1" applyAlignment="1">
      <alignment horizontal="center" vertical="top"/>
    </xf>
    <xf numFmtId="0" fontId="8" fillId="2" borderId="1" xfId="0" applyFont="1" applyFill="1" applyBorder="1" applyAlignment="1">
      <alignment vertical="top"/>
    </xf>
    <xf numFmtId="0" fontId="0" fillId="2" borderId="0" xfId="0" applyFill="1" applyBorder="1" applyAlignment="1">
      <alignment horizontal="center" vertical="top"/>
    </xf>
    <xf numFmtId="0" fontId="0" fillId="2" borderId="22" xfId="0" applyFill="1" applyBorder="1" applyAlignment="1">
      <alignment horizontal="left"/>
    </xf>
    <xf numFmtId="0" fontId="0" fillId="2" borderId="23" xfId="0" applyFill="1" applyBorder="1" applyAlignment="1">
      <alignment horizontal="left"/>
    </xf>
    <xf numFmtId="9" fontId="1" fillId="0" borderId="1" xfId="1" applyBorder="1" applyAlignment="1">
      <alignment horizontal="center" vertical="center"/>
    </xf>
    <xf numFmtId="0" fontId="1" fillId="11" borderId="4" xfId="0" applyFont="1" applyFill="1" applyBorder="1" applyAlignment="1">
      <alignment horizontal="left" vertical="center" wrapText="1"/>
    </xf>
    <xf numFmtId="0" fontId="1" fillId="22" borderId="1" xfId="0" applyFont="1" applyFill="1" applyBorder="1" applyAlignment="1">
      <alignment horizontal="left" vertical="center" wrapText="1"/>
    </xf>
    <xf numFmtId="0" fontId="1" fillId="9" borderId="1" xfId="0" applyFont="1" applyFill="1" applyBorder="1" applyAlignment="1">
      <alignment horizontal="left" vertical="center" wrapText="1"/>
    </xf>
    <xf numFmtId="0" fontId="22" fillId="2" borderId="58" xfId="0" applyFont="1" applyFill="1" applyBorder="1" applyAlignment="1">
      <alignment vertical="center" wrapText="1"/>
    </xf>
    <xf numFmtId="0" fontId="21" fillId="2" borderId="59" xfId="0" applyFont="1" applyFill="1" applyBorder="1" applyAlignment="1">
      <alignment vertical="center" wrapText="1"/>
    </xf>
    <xf numFmtId="0" fontId="21" fillId="2" borderId="60" xfId="0" applyFont="1" applyFill="1" applyBorder="1" applyAlignment="1">
      <alignment vertical="center" wrapText="1"/>
    </xf>
    <xf numFmtId="0" fontId="22" fillId="2" borderId="61" xfId="0" applyFont="1" applyFill="1" applyBorder="1" applyAlignment="1">
      <alignment vertical="center" wrapText="1"/>
    </xf>
    <xf numFmtId="0" fontId="0" fillId="2" borderId="12" xfId="0" applyFill="1" applyBorder="1" applyAlignment="1">
      <alignment horizontal="left" vertical="center" wrapText="1"/>
    </xf>
    <xf numFmtId="0" fontId="24" fillId="0" borderId="6" xfId="0" applyFont="1" applyBorder="1" applyAlignment="1">
      <alignment horizontal="center" vertical="center" wrapText="1"/>
    </xf>
    <xf numFmtId="0" fontId="1" fillId="2" borderId="0" xfId="0" applyFont="1" applyFill="1" applyAlignment="1">
      <alignment vertical="center" wrapText="1"/>
    </xf>
    <xf numFmtId="0" fontId="17" fillId="2" borderId="0" xfId="0" applyFont="1" applyFill="1" applyAlignment="1">
      <alignment vertical="center" wrapText="1"/>
    </xf>
    <xf numFmtId="0" fontId="24" fillId="2" borderId="0" xfId="0" applyFont="1" applyFill="1" applyAlignment="1">
      <alignment vertical="center"/>
    </xf>
    <xf numFmtId="0" fontId="24" fillId="2" borderId="0" xfId="0" applyFont="1" applyFill="1" applyAlignment="1">
      <alignment vertical="center" wrapText="1"/>
    </xf>
    <xf numFmtId="0" fontId="4" fillId="0" borderId="28" xfId="0" applyFont="1" applyFill="1" applyBorder="1" applyAlignment="1">
      <alignment horizontal="center" vertical="center" wrapText="1"/>
    </xf>
    <xf numFmtId="0" fontId="5" fillId="23" borderId="1" xfId="0" applyFont="1" applyFill="1" applyBorder="1" applyAlignment="1">
      <alignment horizontal="center" vertical="center" wrapText="1"/>
    </xf>
    <xf numFmtId="0" fontId="5" fillId="23" borderId="48" xfId="0" applyFont="1" applyFill="1" applyBorder="1" applyAlignment="1">
      <alignment horizontal="center" vertical="center" wrapText="1"/>
    </xf>
    <xf numFmtId="0" fontId="0" fillId="23" borderId="1" xfId="0" applyFill="1" applyBorder="1" applyAlignment="1">
      <alignment vertical="center"/>
    </xf>
    <xf numFmtId="0" fontId="12" fillId="23" borderId="48" xfId="0" applyFont="1" applyFill="1" applyBorder="1" applyAlignment="1">
      <alignment horizontal="center" vertical="center"/>
    </xf>
    <xf numFmtId="0" fontId="8" fillId="23" borderId="54" xfId="0" applyFont="1" applyFill="1" applyBorder="1" applyAlignment="1">
      <alignment horizontal="center" vertical="center" wrapText="1"/>
    </xf>
    <xf numFmtId="0" fontId="1" fillId="24" borderId="48" xfId="0" applyFont="1" applyFill="1" applyBorder="1" applyAlignment="1">
      <alignment horizontal="center" vertical="center" wrapText="1"/>
    </xf>
    <xf numFmtId="0" fontId="1" fillId="24" borderId="8" xfId="0" applyFont="1" applyFill="1" applyBorder="1" applyAlignment="1">
      <alignment horizontal="center" vertical="center" wrapText="1"/>
    </xf>
    <xf numFmtId="0" fontId="1" fillId="23" borderId="48" xfId="0" applyFont="1" applyFill="1" applyBorder="1" applyAlignment="1">
      <alignment horizontal="center" vertical="center" wrapText="1"/>
    </xf>
    <xf numFmtId="164" fontId="1" fillId="23" borderId="8" xfId="0" applyNumberFormat="1" applyFont="1" applyFill="1" applyBorder="1" applyAlignment="1">
      <alignment horizontal="center" vertical="center" wrapText="1"/>
    </xf>
    <xf numFmtId="0" fontId="1" fillId="23" borderId="5" xfId="0" applyFont="1" applyFill="1" applyBorder="1" applyAlignment="1">
      <alignment horizontal="center" vertical="center" wrapText="1"/>
    </xf>
    <xf numFmtId="0" fontId="2" fillId="23" borderId="48" xfId="0" applyFont="1" applyFill="1" applyBorder="1" applyAlignment="1">
      <alignment horizontal="center" vertical="center" wrapText="1"/>
    </xf>
    <xf numFmtId="0" fontId="1" fillId="23" borderId="8" xfId="0" applyFont="1" applyFill="1" applyBorder="1" applyAlignment="1">
      <alignment horizontal="center" vertical="center" wrapText="1"/>
    </xf>
    <xf numFmtId="0" fontId="5" fillId="23" borderId="7" xfId="0" applyFont="1" applyFill="1" applyBorder="1" applyAlignment="1">
      <alignment horizontal="center" vertical="center" wrapText="1"/>
    </xf>
    <xf numFmtId="0" fontId="5" fillId="23" borderId="8" xfId="0" applyFont="1" applyFill="1" applyBorder="1" applyAlignment="1">
      <alignment horizontal="center" vertical="center" wrapText="1"/>
    </xf>
    <xf numFmtId="0" fontId="5" fillId="23" borderId="37" xfId="0" applyFont="1" applyFill="1" applyBorder="1" applyAlignment="1">
      <alignment horizontal="center" vertical="center" wrapText="1"/>
    </xf>
    <xf numFmtId="0" fontId="5" fillId="23" borderId="38" xfId="0" applyFont="1" applyFill="1" applyBorder="1" applyAlignment="1">
      <alignment horizontal="center" vertical="center" wrapText="1"/>
    </xf>
    <xf numFmtId="0" fontId="5" fillId="23" borderId="38" xfId="0" applyFont="1" applyFill="1" applyBorder="1" applyAlignment="1">
      <alignment horizontal="center" vertical="center"/>
    </xf>
    <xf numFmtId="0" fontId="5" fillId="23" borderId="7" xfId="0" applyFont="1" applyFill="1" applyBorder="1" applyAlignment="1">
      <alignment horizontal="center" vertical="center"/>
    </xf>
    <xf numFmtId="0" fontId="5" fillId="23" borderId="18" xfId="0" applyFont="1" applyFill="1" applyBorder="1" applyAlignment="1">
      <alignment horizontal="center" vertical="center"/>
    </xf>
    <xf numFmtId="0" fontId="5" fillId="23" borderId="37" xfId="0" applyFont="1" applyFill="1" applyBorder="1" applyAlignment="1">
      <alignment horizontal="center" vertical="center"/>
    </xf>
    <xf numFmtId="0" fontId="5" fillId="23" borderId="3" xfId="0" applyFont="1" applyFill="1" applyBorder="1" applyAlignment="1">
      <alignment horizontal="center" vertical="center" wrapText="1"/>
    </xf>
    <xf numFmtId="0" fontId="5" fillId="23" borderId="0" xfId="0" applyFont="1" applyFill="1" applyBorder="1" applyAlignment="1">
      <alignment horizontal="center" vertical="center" wrapText="1"/>
    </xf>
    <xf numFmtId="0" fontId="5" fillId="23" borderId="2" xfId="0" applyFont="1" applyFill="1" applyBorder="1" applyAlignment="1">
      <alignment horizontal="center" vertical="center" wrapText="1"/>
    </xf>
    <xf numFmtId="0" fontId="5" fillId="23" borderId="22" xfId="0" applyFont="1" applyFill="1" applyBorder="1" applyAlignment="1">
      <alignment horizontal="center" vertical="center" wrapText="1"/>
    </xf>
    <xf numFmtId="0" fontId="12" fillId="2" borderId="11" xfId="0" applyFont="1" applyFill="1" applyBorder="1" applyAlignment="1">
      <alignment horizontal="left" vertical="center" wrapText="1"/>
    </xf>
    <xf numFmtId="0" fontId="0" fillId="2" borderId="12" xfId="0" applyFill="1" applyBorder="1" applyAlignment="1">
      <alignment horizontal="left" vertical="center" wrapText="1"/>
    </xf>
    <xf numFmtId="0" fontId="0" fillId="2" borderId="13" xfId="0" applyFill="1" applyBorder="1" applyAlignment="1">
      <alignment horizontal="left" vertical="center" wrapText="1"/>
    </xf>
    <xf numFmtId="0" fontId="0" fillId="2" borderId="14" xfId="0" applyFill="1" applyBorder="1" applyAlignment="1">
      <alignment horizontal="left" vertical="center" wrapText="1"/>
    </xf>
    <xf numFmtId="0" fontId="0" fillId="2" borderId="0" xfId="0" applyFill="1" applyBorder="1" applyAlignment="1">
      <alignment horizontal="left" vertical="center" wrapText="1"/>
    </xf>
    <xf numFmtId="0" fontId="0" fillId="2" borderId="15" xfId="0" applyFill="1" applyBorder="1" applyAlignment="1">
      <alignment horizontal="left" vertical="center" wrapText="1"/>
    </xf>
    <xf numFmtId="0" fontId="0" fillId="2" borderId="16" xfId="0" applyFill="1" applyBorder="1" applyAlignment="1">
      <alignment horizontal="left" vertical="center" wrapText="1"/>
    </xf>
    <xf numFmtId="0" fontId="0" fillId="2" borderId="17" xfId="0" applyFill="1" applyBorder="1" applyAlignment="1">
      <alignment horizontal="left" vertical="center" wrapText="1"/>
    </xf>
    <xf numFmtId="0" fontId="0" fillId="2" borderId="18" xfId="0" applyFill="1" applyBorder="1" applyAlignment="1">
      <alignment horizontal="left" vertical="center" wrapText="1"/>
    </xf>
    <xf numFmtId="0" fontId="13" fillId="2" borderId="0" xfId="0" applyFont="1" applyFill="1" applyBorder="1" applyAlignment="1">
      <alignment horizontal="left" vertical="center" wrapText="1"/>
    </xf>
    <xf numFmtId="0" fontId="36" fillId="2" borderId="0" xfId="0" applyFont="1" applyFill="1" applyBorder="1" applyAlignment="1">
      <alignment horizontal="left" vertical="center" wrapText="1"/>
    </xf>
    <xf numFmtId="0" fontId="13" fillId="2" borderId="1" xfId="0" applyFont="1" applyFill="1" applyBorder="1" applyAlignment="1">
      <alignment horizontal="center" vertical="center"/>
    </xf>
    <xf numFmtId="0" fontId="35" fillId="2" borderId="1" xfId="0" applyFont="1" applyFill="1" applyBorder="1" applyAlignment="1">
      <alignment horizontal="center" vertical="center" wrapText="1"/>
    </xf>
    <xf numFmtId="0" fontId="35" fillId="2" borderId="1" xfId="0" applyFont="1" applyFill="1" applyBorder="1" applyAlignment="1">
      <alignment horizontal="center" vertical="top" wrapText="1"/>
    </xf>
    <xf numFmtId="0" fontId="12" fillId="2" borderId="0" xfId="0" applyFont="1" applyFill="1" applyBorder="1" applyAlignment="1">
      <alignment horizontal="left" vertical="center" wrapText="1"/>
    </xf>
    <xf numFmtId="0" fontId="1" fillId="23" borderId="11" xfId="0" applyFont="1" applyFill="1" applyBorder="1" applyAlignment="1">
      <alignment horizontal="left" vertical="top" wrapText="1"/>
    </xf>
    <xf numFmtId="0" fontId="1" fillId="23" borderId="12" xfId="0" applyFont="1" applyFill="1" applyBorder="1" applyAlignment="1">
      <alignment horizontal="left" vertical="top" wrapText="1"/>
    </xf>
    <xf numFmtId="0" fontId="1" fillId="23" borderId="13" xfId="0" applyFont="1" applyFill="1" applyBorder="1" applyAlignment="1">
      <alignment horizontal="left" vertical="top" wrapText="1"/>
    </xf>
    <xf numFmtId="0" fontId="1" fillId="23" borderId="14" xfId="0" applyFont="1" applyFill="1" applyBorder="1" applyAlignment="1">
      <alignment horizontal="left" vertical="top" wrapText="1"/>
    </xf>
    <xf numFmtId="0" fontId="1" fillId="23" borderId="0" xfId="0" applyFont="1" applyFill="1" applyBorder="1" applyAlignment="1">
      <alignment horizontal="left" vertical="top" wrapText="1"/>
    </xf>
    <xf numFmtId="0" fontId="1" fillId="23" borderId="15" xfId="0" applyFont="1" applyFill="1" applyBorder="1" applyAlignment="1">
      <alignment horizontal="left" vertical="top" wrapText="1"/>
    </xf>
    <xf numFmtId="0" fontId="1" fillId="23" borderId="16" xfId="0" applyFont="1" applyFill="1" applyBorder="1" applyAlignment="1">
      <alignment horizontal="left" vertical="top" wrapText="1"/>
    </xf>
    <xf numFmtId="0" fontId="1" fillId="23" borderId="17" xfId="0" applyFont="1" applyFill="1" applyBorder="1" applyAlignment="1">
      <alignment horizontal="left" vertical="top" wrapText="1"/>
    </xf>
    <xf numFmtId="0" fontId="1" fillId="23" borderId="18" xfId="0" applyFont="1" applyFill="1" applyBorder="1" applyAlignment="1">
      <alignment horizontal="left" vertical="top" wrapText="1"/>
    </xf>
    <xf numFmtId="0" fontId="24" fillId="0" borderId="47" xfId="0" applyFont="1" applyBorder="1" applyAlignment="1">
      <alignment horizontal="center" vertical="center" wrapText="1"/>
    </xf>
    <xf numFmtId="0" fontId="24" fillId="0" borderId="51" xfId="0" applyFont="1" applyBorder="1" applyAlignment="1">
      <alignment horizontal="center" vertical="center" wrapText="1"/>
    </xf>
    <xf numFmtId="0" fontId="24" fillId="0" borderId="6" xfId="0" applyFont="1" applyBorder="1" applyAlignment="1">
      <alignment horizontal="center" vertical="center" wrapText="1"/>
    </xf>
    <xf numFmtId="0" fontId="24" fillId="0" borderId="47" xfId="0" applyFont="1" applyFill="1" applyBorder="1" applyAlignment="1">
      <alignment horizontal="center" vertical="center" wrapText="1"/>
    </xf>
    <xf numFmtId="0" fontId="24" fillId="0" borderId="51" xfId="0" applyFont="1" applyFill="1" applyBorder="1" applyAlignment="1">
      <alignment horizontal="center" vertical="center" wrapText="1"/>
    </xf>
    <xf numFmtId="0" fontId="24" fillId="0" borderId="6" xfId="0" applyFont="1" applyFill="1" applyBorder="1" applyAlignment="1">
      <alignment horizontal="center" vertical="center" wrapText="1"/>
    </xf>
    <xf numFmtId="0" fontId="8" fillId="0" borderId="47" xfId="0" applyFont="1" applyBorder="1" applyAlignment="1">
      <alignment horizontal="center" vertical="center" wrapText="1"/>
    </xf>
    <xf numFmtId="0" fontId="8" fillId="0" borderId="51" xfId="0" applyFont="1" applyBorder="1" applyAlignment="1">
      <alignment horizontal="center" vertical="center" wrapText="1"/>
    </xf>
    <xf numFmtId="0" fontId="8" fillId="0" borderId="6" xfId="0" applyFont="1" applyBorder="1" applyAlignment="1">
      <alignment horizontal="center" vertical="center" wrapText="1"/>
    </xf>
    <xf numFmtId="0" fontId="24" fillId="11" borderId="47" xfId="0" applyFont="1" applyFill="1" applyBorder="1" applyAlignment="1">
      <alignment horizontal="center" vertical="center" wrapText="1"/>
    </xf>
    <xf numFmtId="0" fontId="24" fillId="11" borderId="51" xfId="0" applyFont="1" applyFill="1" applyBorder="1" applyAlignment="1">
      <alignment horizontal="center" vertical="center" wrapText="1"/>
    </xf>
    <xf numFmtId="0" fontId="24" fillId="11" borderId="6" xfId="0" applyFont="1" applyFill="1" applyBorder="1" applyAlignment="1">
      <alignment horizontal="center" vertical="center" wrapText="1"/>
    </xf>
    <xf numFmtId="0" fontId="38" fillId="21" borderId="0" xfId="0" applyFont="1" applyFill="1" applyAlignment="1" applyProtection="1">
      <alignment horizontal="center" vertical="center"/>
      <protection hidden="1"/>
    </xf>
    <xf numFmtId="0" fontId="4" fillId="2" borderId="24" xfId="0" applyFont="1" applyFill="1" applyBorder="1" applyAlignment="1">
      <alignment horizontal="center" vertical="center" textRotation="90" wrapText="1"/>
    </xf>
    <xf numFmtId="0" fontId="4" fillId="2" borderId="25" xfId="0" applyFont="1" applyFill="1" applyBorder="1" applyAlignment="1">
      <alignment horizontal="center" vertical="center" textRotation="90" wrapText="1"/>
    </xf>
    <xf numFmtId="0" fontId="4" fillId="2" borderId="26" xfId="0" applyFont="1" applyFill="1" applyBorder="1" applyAlignment="1">
      <alignment horizontal="center" vertical="center" textRotation="90" wrapText="1"/>
    </xf>
    <xf numFmtId="0" fontId="4" fillId="0" borderId="11" xfId="0" applyFont="1" applyFill="1" applyBorder="1" applyAlignment="1">
      <alignment horizontal="center" vertical="center" wrapText="1"/>
    </xf>
    <xf numFmtId="0" fontId="4" fillId="0" borderId="40"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10" fillId="23" borderId="31" xfId="0" applyFont="1" applyFill="1" applyBorder="1" applyAlignment="1">
      <alignment horizontal="center" vertical="center" wrapText="1"/>
    </xf>
    <xf numFmtId="0" fontId="10" fillId="23" borderId="32" xfId="0" applyFont="1" applyFill="1" applyBorder="1" applyAlignment="1">
      <alignment horizontal="center" vertical="center" wrapText="1"/>
    </xf>
    <xf numFmtId="0" fontId="10" fillId="23" borderId="33" xfId="0" applyFont="1" applyFill="1" applyBorder="1" applyAlignment="1">
      <alignment horizontal="center" vertical="center" wrapText="1"/>
    </xf>
    <xf numFmtId="0" fontId="4" fillId="2" borderId="27" xfId="0" applyFont="1" applyFill="1" applyBorder="1" applyAlignment="1">
      <alignment horizontal="center" vertical="center" wrapText="1"/>
    </xf>
    <xf numFmtId="0" fontId="4" fillId="2" borderId="28" xfId="0" applyFont="1" applyFill="1" applyBorder="1" applyAlignment="1">
      <alignment horizontal="center" vertical="center" wrapText="1"/>
    </xf>
    <xf numFmtId="0" fontId="4" fillId="2" borderId="14" xfId="0" applyFont="1" applyFill="1" applyBorder="1" applyAlignment="1">
      <alignment horizontal="center" vertical="center" textRotation="90" wrapText="1"/>
    </xf>
    <xf numFmtId="0" fontId="0" fillId="0" borderId="30" xfId="0" applyBorder="1" applyAlignment="1">
      <alignment horizontal="center" vertical="center" wrapText="1"/>
    </xf>
    <xf numFmtId="0" fontId="5" fillId="23" borderId="19" xfId="0" applyFont="1" applyFill="1" applyBorder="1" applyAlignment="1">
      <alignment horizontal="center" vertical="center" wrapText="1"/>
    </xf>
    <xf numFmtId="0" fontId="5" fillId="23" borderId="20" xfId="0" applyFont="1" applyFill="1" applyBorder="1" applyAlignment="1">
      <alignment horizontal="center" vertical="center" wrapText="1"/>
    </xf>
    <xf numFmtId="0" fontId="5" fillId="23" borderId="50" xfId="0" applyFont="1" applyFill="1" applyBorder="1" applyAlignment="1">
      <alignment horizontal="center" vertical="center" wrapText="1"/>
    </xf>
    <xf numFmtId="0" fontId="4" fillId="2" borderId="47"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11" fillId="2" borderId="27" xfId="0" applyFont="1" applyFill="1" applyBorder="1" applyAlignment="1">
      <alignment horizontal="center" vertical="center" wrapText="1"/>
    </xf>
    <xf numFmtId="0" fontId="11" fillId="2" borderId="30" xfId="0" applyFont="1" applyFill="1" applyBorder="1" applyAlignment="1">
      <alignment horizontal="center" vertical="center" wrapText="1"/>
    </xf>
    <xf numFmtId="0" fontId="4" fillId="20" borderId="27" xfId="0" applyFont="1" applyFill="1" applyBorder="1" applyAlignment="1">
      <alignment horizontal="center" vertical="center" wrapText="1"/>
    </xf>
    <xf numFmtId="0" fontId="4" fillId="20" borderId="28" xfId="0" applyFont="1" applyFill="1" applyBorder="1" applyAlignment="1">
      <alignment horizontal="center" vertical="center" wrapText="1"/>
    </xf>
    <xf numFmtId="0" fontId="11" fillId="20" borderId="27" xfId="0" applyFont="1" applyFill="1" applyBorder="1" applyAlignment="1">
      <alignment horizontal="center" vertical="center" wrapText="1"/>
    </xf>
    <xf numFmtId="0" fontId="11" fillId="20" borderId="28" xfId="0" applyFont="1" applyFill="1" applyBorder="1" applyAlignment="1">
      <alignment horizontal="center" vertical="center" wrapText="1"/>
    </xf>
    <xf numFmtId="0" fontId="4" fillId="11" borderId="27" xfId="0" applyFont="1" applyFill="1" applyBorder="1" applyAlignment="1">
      <alignment horizontal="center" vertical="center" wrapText="1"/>
    </xf>
    <xf numFmtId="0" fontId="4" fillId="11" borderId="28" xfId="0" applyFont="1" applyFill="1" applyBorder="1" applyAlignment="1">
      <alignment horizontal="center" vertical="center" wrapText="1"/>
    </xf>
    <xf numFmtId="0" fontId="1" fillId="2" borderId="62" xfId="0" applyFont="1" applyFill="1" applyBorder="1" applyAlignment="1">
      <alignment horizontal="center" vertical="center"/>
    </xf>
    <xf numFmtId="0" fontId="1" fillId="2" borderId="65" xfId="0" applyFont="1" applyFill="1" applyBorder="1" applyAlignment="1">
      <alignment horizontal="center" vertical="center"/>
    </xf>
    <xf numFmtId="0" fontId="5" fillId="2" borderId="63" xfId="0" applyFont="1" applyFill="1" applyBorder="1" applyAlignment="1">
      <alignment horizontal="center" vertical="center" wrapText="1"/>
    </xf>
    <xf numFmtId="0" fontId="5" fillId="2" borderId="64" xfId="0" applyFont="1" applyFill="1" applyBorder="1" applyAlignment="1">
      <alignment horizontal="center" vertical="center" wrapText="1"/>
    </xf>
    <xf numFmtId="0" fontId="5" fillId="2" borderId="66" xfId="0" applyFont="1" applyFill="1" applyBorder="1" applyAlignment="1">
      <alignment horizontal="center" vertical="center" wrapText="1"/>
    </xf>
    <xf numFmtId="0" fontId="5" fillId="2" borderId="67" xfId="0" applyFont="1" applyFill="1" applyBorder="1" applyAlignment="1">
      <alignment horizontal="center" vertical="center" wrapText="1"/>
    </xf>
    <xf numFmtId="0" fontId="5" fillId="2" borderId="68" xfId="0" applyFont="1" applyFill="1" applyBorder="1" applyAlignment="1">
      <alignment horizontal="center" vertical="center" wrapText="1"/>
    </xf>
    <xf numFmtId="0" fontId="5" fillId="2" borderId="69" xfId="0" applyFont="1" applyFill="1" applyBorder="1" applyAlignment="1">
      <alignment horizontal="center" vertical="center" wrapText="1"/>
    </xf>
    <xf numFmtId="0" fontId="5" fillId="2" borderId="70" xfId="0" applyFont="1" applyFill="1" applyBorder="1" applyAlignment="1">
      <alignment horizontal="center" vertical="center" wrapText="1"/>
    </xf>
    <xf numFmtId="0" fontId="5" fillId="2" borderId="71" xfId="0" applyFont="1" applyFill="1" applyBorder="1" applyAlignment="1">
      <alignment horizontal="center" vertical="center" wrapText="1"/>
    </xf>
    <xf numFmtId="0" fontId="1" fillId="2" borderId="72" xfId="0" applyFont="1" applyFill="1" applyBorder="1" applyAlignment="1">
      <alignment horizontal="center" vertical="center"/>
    </xf>
    <xf numFmtId="0" fontId="5" fillId="2" borderId="73" xfId="0" applyFont="1" applyFill="1" applyBorder="1" applyAlignment="1">
      <alignment horizontal="center" vertical="center" wrapText="1"/>
    </xf>
    <xf numFmtId="0" fontId="5" fillId="2" borderId="74" xfId="0" applyFont="1" applyFill="1" applyBorder="1" applyAlignment="1">
      <alignment horizontal="center" vertical="center" wrapText="1"/>
    </xf>
    <xf numFmtId="0" fontId="4" fillId="2" borderId="41" xfId="0" applyFont="1" applyFill="1" applyBorder="1" applyAlignment="1">
      <alignment horizontal="center" vertical="center" textRotation="90" wrapText="1"/>
    </xf>
    <xf numFmtId="0" fontId="4" fillId="2" borderId="42" xfId="0" applyFont="1" applyFill="1" applyBorder="1" applyAlignment="1">
      <alignment horizontal="center" vertical="center" textRotation="90" wrapText="1"/>
    </xf>
    <xf numFmtId="0" fontId="4" fillId="2" borderId="43" xfId="0" applyFont="1" applyFill="1" applyBorder="1" applyAlignment="1">
      <alignment horizontal="center" vertical="center" textRotation="90" wrapText="1"/>
    </xf>
    <xf numFmtId="0" fontId="4" fillId="0" borderId="27" xfId="0" applyFont="1" applyFill="1" applyBorder="1" applyAlignment="1">
      <alignment horizontal="center" vertical="center" wrapText="1"/>
    </xf>
    <xf numFmtId="0" fontId="4" fillId="0" borderId="28" xfId="0" applyFont="1" applyFill="1" applyBorder="1" applyAlignment="1">
      <alignment horizontal="center" vertical="center" wrapText="1"/>
    </xf>
    <xf numFmtId="0" fontId="4" fillId="2" borderId="44" xfId="0" applyFont="1" applyFill="1" applyBorder="1" applyAlignment="1">
      <alignment horizontal="center" vertical="center" textRotation="90" wrapText="1"/>
    </xf>
    <xf numFmtId="0" fontId="11" fillId="0" borderId="27" xfId="0" applyFont="1" applyFill="1" applyBorder="1" applyAlignment="1">
      <alignment horizontal="center" vertical="center" wrapText="1"/>
    </xf>
    <xf numFmtId="0" fontId="11" fillId="0" borderId="28" xfId="0" applyFont="1" applyFill="1" applyBorder="1" applyAlignment="1">
      <alignment horizontal="center" vertical="center" wrapText="1"/>
    </xf>
    <xf numFmtId="0" fontId="4" fillId="9" borderId="27" xfId="0" applyFont="1" applyFill="1" applyBorder="1" applyAlignment="1">
      <alignment horizontal="center" vertical="center" wrapText="1"/>
    </xf>
    <xf numFmtId="0" fontId="4" fillId="9" borderId="28" xfId="0" applyFont="1" applyFill="1" applyBorder="1" applyAlignment="1">
      <alignment horizontal="center" vertical="center" wrapText="1"/>
    </xf>
    <xf numFmtId="0" fontId="4" fillId="0" borderId="11" xfId="0" applyFont="1" applyFill="1" applyBorder="1" applyAlignment="1">
      <alignment horizontal="center" vertical="center" textRotation="90" wrapText="1"/>
    </xf>
    <xf numFmtId="0" fontId="4" fillId="0" borderId="14" xfId="0" applyFont="1" applyFill="1" applyBorder="1" applyAlignment="1">
      <alignment horizontal="center" vertical="center" textRotation="90" wrapText="1"/>
    </xf>
    <xf numFmtId="0" fontId="4" fillId="0" borderId="10" xfId="0" applyFont="1" applyFill="1" applyBorder="1" applyAlignment="1">
      <alignment horizontal="center" vertical="center" textRotation="90" wrapText="1"/>
    </xf>
    <xf numFmtId="0" fontId="4" fillId="0" borderId="16" xfId="0" applyFont="1" applyFill="1" applyBorder="1" applyAlignment="1">
      <alignment horizontal="center" vertical="center" textRotation="90" wrapText="1"/>
    </xf>
    <xf numFmtId="0" fontId="11" fillId="0" borderId="47"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4" fillId="0" borderId="47"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30" xfId="0" applyFont="1" applyFill="1" applyBorder="1" applyAlignment="1">
      <alignment horizontal="center" vertical="center" wrapText="1"/>
    </xf>
    <xf numFmtId="0" fontId="4" fillId="0" borderId="24" xfId="0" applyFont="1" applyFill="1" applyBorder="1" applyAlignment="1">
      <alignment horizontal="center" vertical="center" textRotation="90" wrapText="1"/>
    </xf>
    <xf numFmtId="0" fontId="4" fillId="0" borderId="25" xfId="0" applyFont="1" applyFill="1" applyBorder="1" applyAlignment="1">
      <alignment horizontal="center" vertical="center" textRotation="90" wrapText="1"/>
    </xf>
    <xf numFmtId="0" fontId="4" fillId="0" borderId="26" xfId="0" applyFont="1" applyFill="1" applyBorder="1" applyAlignment="1">
      <alignment horizontal="center" vertical="center" textRotation="90" wrapText="1"/>
    </xf>
    <xf numFmtId="0" fontId="11" fillId="0" borderId="24" xfId="0" applyFont="1" applyFill="1" applyBorder="1" applyAlignment="1">
      <alignment horizontal="center" vertical="center" textRotation="90" wrapText="1"/>
    </xf>
    <xf numFmtId="0" fontId="11" fillId="0" borderId="25" xfId="0" applyFont="1" applyFill="1" applyBorder="1" applyAlignment="1">
      <alignment horizontal="center" vertical="center" textRotation="90" wrapText="1"/>
    </xf>
    <xf numFmtId="0" fontId="11" fillId="0" borderId="26" xfId="0" applyFont="1" applyFill="1" applyBorder="1" applyAlignment="1">
      <alignment horizontal="center" vertical="center" textRotation="90" wrapText="1"/>
    </xf>
    <xf numFmtId="0" fontId="11" fillId="0" borderId="10" xfId="0" applyFont="1" applyFill="1" applyBorder="1" applyAlignment="1">
      <alignment horizontal="center" vertical="center" wrapText="1"/>
    </xf>
    <xf numFmtId="0" fontId="5" fillId="23" borderId="31" xfId="0" applyFont="1" applyFill="1" applyBorder="1" applyAlignment="1">
      <alignment horizontal="center" vertical="center" wrapText="1"/>
    </xf>
    <xf numFmtId="0" fontId="5" fillId="23" borderId="32" xfId="0" applyFont="1" applyFill="1" applyBorder="1" applyAlignment="1">
      <alignment horizontal="center" vertical="center" wrapText="1"/>
    </xf>
    <xf numFmtId="0" fontId="5" fillId="23" borderId="57" xfId="0" applyFont="1" applyFill="1" applyBorder="1" applyAlignment="1">
      <alignment horizontal="center" vertical="center" wrapText="1"/>
    </xf>
    <xf numFmtId="0" fontId="4" fillId="0" borderId="34" xfId="0" applyFont="1" applyFill="1" applyBorder="1" applyAlignment="1">
      <alignment horizontal="center" vertical="center" textRotation="90" wrapText="1"/>
    </xf>
    <xf numFmtId="0" fontId="1" fillId="23" borderId="31" xfId="0" applyFont="1" applyFill="1" applyBorder="1" applyAlignment="1">
      <alignment horizontal="center" vertical="center" wrapText="1"/>
    </xf>
    <xf numFmtId="0" fontId="1" fillId="23" borderId="32" xfId="0" applyFont="1" applyFill="1" applyBorder="1" applyAlignment="1">
      <alignment horizontal="center" vertical="center" wrapText="1"/>
    </xf>
    <xf numFmtId="0" fontId="1" fillId="23" borderId="57"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5" fillId="0" borderId="68" xfId="0" applyFont="1" applyFill="1" applyBorder="1" applyAlignment="1">
      <alignment horizontal="center" vertical="center" wrapText="1"/>
    </xf>
    <xf numFmtId="0" fontId="5" fillId="0" borderId="64" xfId="0" applyFont="1" applyFill="1" applyBorder="1" applyAlignment="1">
      <alignment horizontal="center" vertical="center" wrapText="1"/>
    </xf>
    <xf numFmtId="0" fontId="5" fillId="0" borderId="70" xfId="0" applyFont="1" applyFill="1" applyBorder="1" applyAlignment="1">
      <alignment horizontal="center" vertical="center" wrapText="1"/>
    </xf>
    <xf numFmtId="0" fontId="5" fillId="0" borderId="67" xfId="0" applyFont="1" applyFill="1" applyBorder="1" applyAlignment="1">
      <alignment horizontal="center" vertical="center" wrapText="1"/>
    </xf>
    <xf numFmtId="0" fontId="5" fillId="0" borderId="82" xfId="0" applyFont="1" applyFill="1" applyBorder="1" applyAlignment="1">
      <alignment horizontal="center" vertical="center" wrapText="1"/>
    </xf>
    <xf numFmtId="0" fontId="5" fillId="0" borderId="74" xfId="0" applyFont="1" applyFill="1" applyBorder="1" applyAlignment="1">
      <alignment horizontal="center" vertical="center" wrapText="1"/>
    </xf>
    <xf numFmtId="0" fontId="5" fillId="0" borderId="75" xfId="0" applyFont="1" applyFill="1" applyBorder="1" applyAlignment="1">
      <alignment horizontal="center" vertical="center" wrapText="1"/>
    </xf>
    <xf numFmtId="0" fontId="5" fillId="0" borderId="76" xfId="0" applyFont="1" applyFill="1" applyBorder="1" applyAlignment="1">
      <alignment horizontal="center" vertical="center" wrapText="1"/>
    </xf>
    <xf numFmtId="0" fontId="5" fillId="0" borderId="77" xfId="0" applyFont="1" applyFill="1" applyBorder="1" applyAlignment="1">
      <alignment horizontal="center" vertical="center" wrapText="1"/>
    </xf>
    <xf numFmtId="0" fontId="29" fillId="0" borderId="78" xfId="0" applyFont="1" applyFill="1" applyBorder="1" applyAlignment="1">
      <alignment horizontal="center" vertical="center" wrapText="1"/>
    </xf>
    <xf numFmtId="0" fontId="29" fillId="0" borderId="79" xfId="0" applyFont="1" applyFill="1" applyBorder="1" applyAlignment="1">
      <alignment horizontal="center" vertical="center" wrapText="1"/>
    </xf>
    <xf numFmtId="0" fontId="1" fillId="0" borderId="68" xfId="0" applyFont="1" applyFill="1" applyBorder="1" applyAlignment="1">
      <alignment horizontal="center" vertical="center" wrapText="1"/>
    </xf>
    <xf numFmtId="0" fontId="1" fillId="0" borderId="80" xfId="0" applyFont="1" applyFill="1" applyBorder="1" applyAlignment="1">
      <alignment horizontal="center" vertical="center" wrapText="1"/>
    </xf>
    <xf numFmtId="0" fontId="1" fillId="0" borderId="64" xfId="0" applyFont="1" applyFill="1" applyBorder="1" applyAlignment="1">
      <alignment horizontal="center" vertical="center" wrapText="1"/>
    </xf>
    <xf numFmtId="0" fontId="1" fillId="0" borderId="70" xfId="0" applyFont="1" applyFill="1" applyBorder="1" applyAlignment="1">
      <alignment horizontal="center" vertical="center" wrapText="1"/>
    </xf>
    <xf numFmtId="0" fontId="1" fillId="0" borderId="81" xfId="0" applyFont="1" applyFill="1" applyBorder="1" applyAlignment="1">
      <alignment horizontal="center" vertical="center" wrapText="1"/>
    </xf>
    <xf numFmtId="0" fontId="1" fillId="0" borderId="67" xfId="0" applyFont="1" applyFill="1" applyBorder="1" applyAlignment="1">
      <alignment horizontal="center" vertical="center" wrapText="1"/>
    </xf>
    <xf numFmtId="0" fontId="5" fillId="0" borderId="83" xfId="0" applyFont="1" applyFill="1" applyBorder="1" applyAlignment="1">
      <alignment horizontal="center" vertical="center" wrapText="1"/>
    </xf>
    <xf numFmtId="0" fontId="5" fillId="0" borderId="81" xfId="0" applyFont="1" applyFill="1" applyBorder="1" applyAlignment="1">
      <alignment horizontal="center" vertical="center" wrapText="1"/>
    </xf>
    <xf numFmtId="0" fontId="1" fillId="0" borderId="75" xfId="0" applyFont="1" applyFill="1" applyBorder="1" applyAlignment="1">
      <alignment horizontal="center" vertical="center" wrapText="1"/>
    </xf>
    <xf numFmtId="0" fontId="1" fillId="0" borderId="77" xfId="0" applyFont="1" applyFill="1" applyBorder="1" applyAlignment="1">
      <alignment horizontal="center" vertical="center" wrapText="1"/>
    </xf>
    <xf numFmtId="0" fontId="5" fillId="23" borderId="36" xfId="0" applyFont="1" applyFill="1" applyBorder="1" applyAlignment="1">
      <alignment horizontal="center" vertical="center" wrapText="1"/>
    </xf>
    <xf numFmtId="0" fontId="5" fillId="23" borderId="17" xfId="0" applyFont="1" applyFill="1" applyBorder="1" applyAlignment="1">
      <alignment horizontal="center" vertical="center" wrapText="1"/>
    </xf>
    <xf numFmtId="0" fontId="5" fillId="23" borderId="35" xfId="0" applyFont="1" applyFill="1" applyBorder="1" applyAlignment="1">
      <alignment horizontal="center" vertical="center" wrapText="1"/>
    </xf>
    <xf numFmtId="0" fontId="8" fillId="2" borderId="45" xfId="0" applyFont="1" applyFill="1" applyBorder="1" applyAlignment="1">
      <alignment horizontal="left" vertical="top"/>
    </xf>
    <xf numFmtId="0" fontId="8" fillId="2" borderId="46" xfId="0" applyFont="1" applyFill="1" applyBorder="1" applyAlignment="1">
      <alignment horizontal="left" vertical="top"/>
    </xf>
    <xf numFmtId="0" fontId="8" fillId="12" borderId="1" xfId="0" applyFont="1" applyFill="1" applyBorder="1" applyAlignment="1">
      <alignment horizontal="left"/>
    </xf>
    <xf numFmtId="0" fontId="31" fillId="16" borderId="1" xfId="0" applyFont="1" applyFill="1" applyBorder="1" applyAlignment="1">
      <alignment horizontal="left" vertical="top" wrapText="1"/>
    </xf>
    <xf numFmtId="0" fontId="8" fillId="2" borderId="1" xfId="0" applyFont="1" applyFill="1" applyBorder="1" applyAlignment="1">
      <alignment horizontal="center" vertical="top"/>
    </xf>
    <xf numFmtId="0" fontId="0" fillId="2" borderId="1" xfId="0" applyFill="1" applyBorder="1" applyAlignment="1">
      <alignment horizontal="center" vertical="top" wrapText="1"/>
    </xf>
    <xf numFmtId="0" fontId="0" fillId="2" borderId="1" xfId="0" applyFill="1" applyBorder="1" applyAlignment="1">
      <alignment horizontal="center" vertical="top"/>
    </xf>
    <xf numFmtId="0" fontId="31" fillId="16" borderId="45" xfId="0" applyFont="1" applyFill="1" applyBorder="1" applyAlignment="1">
      <alignment horizontal="left" vertical="top" wrapText="1"/>
    </xf>
    <xf numFmtId="0" fontId="31" fillId="16" borderId="46" xfId="0" applyFont="1" applyFill="1" applyBorder="1" applyAlignment="1">
      <alignment horizontal="left" vertical="top" wrapText="1"/>
    </xf>
    <xf numFmtId="0" fontId="31" fillId="4" borderId="1" xfId="0" applyFont="1" applyFill="1" applyBorder="1" applyAlignment="1">
      <alignment horizontal="left" vertical="top" wrapText="1"/>
    </xf>
    <xf numFmtId="0" fontId="8" fillId="13" borderId="1" xfId="0" applyFont="1" applyFill="1" applyBorder="1" applyAlignment="1">
      <alignment horizontal="left"/>
    </xf>
    <xf numFmtId="0" fontId="8" fillId="18" borderId="1" xfId="0" applyFont="1" applyFill="1" applyBorder="1" applyAlignment="1">
      <alignment horizontal="left"/>
    </xf>
    <xf numFmtId="0" fontId="31" fillId="17" borderId="1" xfId="0" applyFont="1" applyFill="1" applyBorder="1" applyAlignment="1">
      <alignment horizontal="left" vertical="top" wrapText="1"/>
    </xf>
    <xf numFmtId="0" fontId="31" fillId="17" borderId="45" xfId="0" applyFont="1" applyFill="1" applyBorder="1" applyAlignment="1">
      <alignment horizontal="left" vertical="top" wrapText="1"/>
    </xf>
    <xf numFmtId="0" fontId="31" fillId="17" borderId="46" xfId="0" applyFont="1" applyFill="1" applyBorder="1" applyAlignment="1">
      <alignment horizontal="left" vertical="top" wrapText="1"/>
    </xf>
    <xf numFmtId="0" fontId="8" fillId="14" borderId="1" xfId="0" applyFont="1" applyFill="1" applyBorder="1" applyAlignment="1">
      <alignment horizontal="left"/>
    </xf>
    <xf numFmtId="0" fontId="31" fillId="15" borderId="1" xfId="0" applyFont="1" applyFill="1" applyBorder="1" applyAlignment="1">
      <alignment horizontal="left" vertical="top" wrapText="1"/>
    </xf>
    <xf numFmtId="0" fontId="20" fillId="2" borderId="19" xfId="0" applyFont="1" applyFill="1" applyBorder="1" applyAlignment="1">
      <alignment horizontal="left" vertical="center" wrapText="1"/>
    </xf>
    <xf numFmtId="0" fontId="20" fillId="2" borderId="21" xfId="0" applyFont="1" applyFill="1" applyBorder="1" applyAlignment="1">
      <alignment horizontal="left" vertical="center" wrapText="1"/>
    </xf>
  </cellXfs>
  <cellStyles count="2">
    <cellStyle name="Normal" xfId="0" builtinId="0"/>
    <cellStyle name="Pourcentage" xfId="1" builtinId="5"/>
  </cellStyles>
  <dxfs count="14">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FF3333"/>
      <rgbColor rgb="FFF3F3F3"/>
      <rgbColor rgb="FFEFEFEF"/>
      <rgbColor rgb="FF660066"/>
      <rgbColor rgb="FFFF8080"/>
      <rgbColor rgb="FF0066CC"/>
      <rgbColor rgb="FFCCCCFF"/>
      <rgbColor rgb="FF000080"/>
      <rgbColor rgb="FFFF00FF"/>
      <rgbColor rgb="FFFFFF00"/>
      <rgbColor rgb="FF00FFFF"/>
      <rgbColor rgb="FF800080"/>
      <rgbColor rgb="FF980000"/>
      <rgbColor rgb="FF008080"/>
      <rgbColor rgb="FF0000FF"/>
      <rgbColor rgb="FF00CCFF"/>
      <rgbColor rgb="FFEEEEEE"/>
      <rgbColor rgb="FFD9EAD3"/>
      <rgbColor rgb="FFFFFF66"/>
      <rgbColor rgb="FF99CCFF"/>
      <rgbColor rgb="FFFF99CC"/>
      <rgbColor rgb="FFCC99FF"/>
      <rgbColor rgb="FFFFCC99"/>
      <rgbColor rgb="FF3366FF"/>
      <rgbColor rgb="FF66FF99"/>
      <rgbColor rgb="FF99CC00"/>
      <rgbColor rgb="FFFFC0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CC99FF"/>
      <color rgb="FF00FF00"/>
      <color rgb="FFFFFFCC"/>
      <color rgb="FFFFE9AB"/>
      <color rgb="FFEDF7E1"/>
      <color rgb="FFFFEDB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r>
              <a:rPr lang="fr-FR" sz="1200" b="1"/>
              <a:t>Points d'amélioration (note sur 10)</a:t>
            </a:r>
          </a:p>
        </c:rich>
      </c:tx>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92D050"/>
              </a:solidFill>
              <a:ln>
                <a:noFill/>
              </a:ln>
              <a:effectLst/>
            </c:spPr>
            <c:extLst xmlns:c16r2="http://schemas.microsoft.com/office/drawing/2015/06/chart">
              <c:ext xmlns:c16="http://schemas.microsoft.com/office/drawing/2014/chart" uri="{C3380CC4-5D6E-409C-BE32-E72D297353CC}">
                <c16:uniqueId val="{00000001-8EEB-4EE7-8C32-A161037FF23D}"/>
              </c:ext>
            </c:extLst>
          </c:dPt>
          <c:dPt>
            <c:idx val="1"/>
            <c:invertIfNegative val="0"/>
            <c:bubble3D val="0"/>
            <c:spPr>
              <a:solidFill>
                <a:srgbClr val="FFC000"/>
              </a:solidFill>
              <a:ln>
                <a:noFill/>
              </a:ln>
              <a:effectLst/>
            </c:spPr>
            <c:extLst xmlns:c16r2="http://schemas.microsoft.com/office/drawing/2015/06/chart">
              <c:ext xmlns:c16="http://schemas.microsoft.com/office/drawing/2014/chart" uri="{C3380CC4-5D6E-409C-BE32-E72D297353CC}">
                <c16:uniqueId val="{00000003-8EEB-4EE7-8C32-A161037FF23D}"/>
              </c:ext>
            </c:extLst>
          </c:dPt>
          <c:dPt>
            <c:idx val="2"/>
            <c:invertIfNegative val="0"/>
            <c:bubble3D val="0"/>
            <c:spPr>
              <a:solidFill>
                <a:schemeClr val="accent1"/>
              </a:solidFill>
              <a:ln>
                <a:noFill/>
              </a:ln>
              <a:effectLst/>
            </c:spPr>
            <c:extLst xmlns:c16r2="http://schemas.microsoft.com/office/drawing/2015/06/chart">
              <c:ext xmlns:c16="http://schemas.microsoft.com/office/drawing/2014/chart" uri="{C3380CC4-5D6E-409C-BE32-E72D297353CC}">
                <c16:uniqueId val="{00000007-8EEB-4EE7-8C32-A161037FF23D}"/>
              </c:ext>
            </c:extLst>
          </c:dPt>
          <c:dPt>
            <c:idx val="3"/>
            <c:invertIfNegative val="0"/>
            <c:bubble3D val="0"/>
            <c:spPr>
              <a:solidFill>
                <a:schemeClr val="accent4">
                  <a:lumMod val="75000"/>
                </a:schemeClr>
              </a:solidFill>
              <a:ln>
                <a:noFill/>
              </a:ln>
              <a:effectLst/>
            </c:spPr>
            <c:extLst xmlns:c16r2="http://schemas.microsoft.com/office/drawing/2015/06/chart">
              <c:ext xmlns:c16="http://schemas.microsoft.com/office/drawing/2014/chart" uri="{C3380CC4-5D6E-409C-BE32-E72D297353CC}">
                <c16:uniqueId val="{00000005-8EEB-4EE7-8C32-A161037FF23D}"/>
              </c:ext>
            </c:extLst>
          </c:dPt>
          <c:dLbls>
            <c:delete val="1"/>
          </c:dLbls>
          <c:cat>
            <c:multiLvlStrRef>
              <c:f>'7-Synthèse'!$B$91:$B$94</c:f>
            </c:multiLvlStrRef>
          </c:cat>
          <c:val>
            <c:numRef>
              <c:f>'7-Synthèse'!$H$91:$H$94</c:f>
            </c:numRef>
          </c:val>
          <c:extLst xmlns:c16r2="http://schemas.microsoft.com/office/drawing/2015/06/chart">
            <c:ext xmlns:c16="http://schemas.microsoft.com/office/drawing/2014/chart" uri="{C3380CC4-5D6E-409C-BE32-E72D297353CC}">
              <c16:uniqueId val="{00000006-8EEB-4EE7-8C32-A161037FF23D}"/>
            </c:ext>
          </c:extLst>
        </c:ser>
        <c:dLbls>
          <c:showLegendKey val="0"/>
          <c:showVal val="1"/>
          <c:showCatName val="0"/>
          <c:showSerName val="0"/>
          <c:showPercent val="0"/>
          <c:showBubbleSize val="0"/>
        </c:dLbls>
        <c:gapWidth val="182"/>
        <c:axId val="136400160"/>
        <c:axId val="136404080"/>
      </c:barChart>
      <c:catAx>
        <c:axId val="1364001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6404080"/>
        <c:crosses val="autoZero"/>
        <c:auto val="1"/>
        <c:lblAlgn val="ctr"/>
        <c:lblOffset val="100"/>
        <c:noMultiLvlLbl val="0"/>
      </c:catAx>
      <c:valAx>
        <c:axId val="136404080"/>
        <c:scaling>
          <c:orientation val="minMax"/>
          <c:max val="10"/>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6400160"/>
        <c:crosses val="autoZero"/>
        <c:crossBetween val="between"/>
        <c:majorUnit val="1"/>
        <c:minorUnit val="1"/>
      </c:valAx>
      <c:spPr>
        <a:noFill/>
        <a:ln>
          <a:noFill/>
        </a:ln>
        <a:effectLst/>
      </c:spPr>
    </c:plotArea>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0</xdr:row>
      <xdr:rowOff>95250</xdr:rowOff>
    </xdr:from>
    <xdr:to>
      <xdr:col>1</xdr:col>
      <xdr:colOff>638175</xdr:colOff>
      <xdr:row>8</xdr:row>
      <xdr:rowOff>66675</xdr:rowOff>
    </xdr:to>
    <xdr:pic>
      <xdr:nvPicPr>
        <xdr:cNvPr id="4" name="Image 3">
          <a:extLst>
            <a:ext uri="{FF2B5EF4-FFF2-40B4-BE49-F238E27FC236}">
              <a16:creationId xmlns:a16="http://schemas.microsoft.com/office/drawing/2014/main" xmlns="" id="{D32455D2-AC0B-4BAB-A4EA-33058B4B5F97}"/>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tretch>
          <a:fillRect/>
        </a:stretch>
      </xdr:blipFill>
      <xdr:spPr>
        <a:xfrm>
          <a:off x="133350" y="95250"/>
          <a:ext cx="1266825" cy="12668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20</xdr:row>
      <xdr:rowOff>1</xdr:rowOff>
    </xdr:from>
    <xdr:to>
      <xdr:col>4</xdr:col>
      <xdr:colOff>3052763</xdr:colOff>
      <xdr:row>23</xdr:row>
      <xdr:rowOff>447675</xdr:rowOff>
    </xdr:to>
    <xdr:graphicFrame macro="">
      <xdr:nvGraphicFramePr>
        <xdr:cNvPr id="4" name="Graphique 3">
          <a:extLst>
            <a:ext uri="{FF2B5EF4-FFF2-40B4-BE49-F238E27FC236}">
              <a16:creationId xmlns:a16="http://schemas.microsoft.com/office/drawing/2014/main" xmlns="" id="{31C9024B-CB2B-4532-8966-00B82133B1A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ersons/person.xml><?xml version="1.0" encoding="utf-8"?>
<personList xmlns="http://schemas.microsoft.com/office/spreadsheetml/2018/threadedcomments" xmlns:x="http://schemas.openxmlformats.org/spreadsheetml/2006/main">
  <person displayName="Isabelle LEDUC" id="{FCFFCDEB-5D2D-4143-9EAB-76FC39F5BD78}" userId="b56e58bc0def97a3" providerId="Windows Live"/>
  <person displayName="Audrey MEYSSIGNAC" id="{0337EF1C-B69F-4B1B-8639-6C57E5394463}" userId="S::a.meyssignac@inddigo.com::d41d5156-0847-4208-a711-1455230e56b5" providerId="AD"/>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64" dT="2019-10-23T15:01:23.74" personId="{0337EF1C-B69F-4B1B-8639-6C57E5394463}" id="{92C70B6C-4C7E-46CE-B000-EB2F6D97152C}">
    <text>0.4 : densité moyenne des DCT
1.3 : pour tenir compte de la diminution du tas au fur et à mesure, due au processus de compostage,  on rajoute 30% du volume du bac
0.7 : on enlève environ 30% du volume correspondant au broyat</text>
  </threadedComment>
</ThreadedComments>
</file>

<file path=xl/threadedComments/threadedComment2.xml><?xml version="1.0" encoding="utf-8"?>
<ThreadedComments xmlns="http://schemas.microsoft.com/office/spreadsheetml/2018/threadedcomments" xmlns:x="http://schemas.openxmlformats.org/spreadsheetml/2006/main">
  <threadedComment ref="K5" dT="2019-07-15T09:04:24.74" personId="{0337EF1C-B69F-4B1B-8639-6C57E5394463}" id="{052BBB30-BD13-4B61-AE70-E943F5338CD2}">
    <text>mutualiser recommandations L2 et 5</text>
  </threadedComment>
  <threadedComment ref="M8" dT="2019-07-11T09:26:10.02" personId="{0337EF1C-B69F-4B1B-8639-6C57E5394463}" id="{4845A49C-C251-4FB0-AE00-51C887A0E0ED}">
    <text>Reco d'Amélie : "Le matériel doit être de qualité, au bon dimensionnement (gamme site collectif). En cas d’usure, pensez à changer le matériel" &gt; j'ai modifié</text>
  </threadedComment>
  <threadedComment ref="M11" dT="2019-07-11T09:28:12.74" personId="{0337EF1C-B69F-4B1B-8639-6C57E5394463}" id="{F2CC77BB-99D9-479B-8F45-CB4910C105ED}">
    <text>dans le rapport, prévoir des photos et une explication sur l'utilisation avec des retours d'expérience</text>
  </threadedComment>
  <threadedComment ref="M45" dT="2019-07-11T09:53:44.08" personId="{0337EF1C-B69F-4B1B-8639-6C57E5394463}" id="{A7B1F8A4-D6D0-41CB-9A6A-DBBDF1E57549}">
    <text>sur ce sujet, je trouve qu'on dispose de peu d'informations actuelles, quel est le positionnement de l'ADEME et du ministère ?</text>
  </threadedComment>
  <threadedComment ref="M47" dT="2019-07-11T09:53:44.08" personId="{0337EF1C-B69F-4B1B-8639-6C57E5394463}" id="{F8E5705C-581C-43D1-8280-970650AE1F63}">
    <text>sur ce sujet, je trouve qu'on dispose de peu d'informations actuelles, quel est le positionnement de l'ADEME et du ministère ?</text>
  </threadedComment>
  <threadedComment ref="M49" dT="2019-07-11T09:53:44.08" personId="{0337EF1C-B69F-4B1B-8639-6C57E5394463}" id="{C6B182F2-8CCB-4A73-8646-A7C27F7DFBF9}">
    <text>sur ce sujet, je trouve qu'on dispose de peu d'informations actuelles, quel est le positionnement de l'ADEME et du ministère ?</text>
  </threadedComment>
</ThreadedComments>
</file>

<file path=xl/threadedComments/threadedComment3.xml><?xml version="1.0" encoding="utf-8"?>
<ThreadedComments xmlns="http://schemas.microsoft.com/office/spreadsheetml/2018/threadedcomments" xmlns:x="http://schemas.openxmlformats.org/spreadsheetml/2006/main">
  <threadedComment ref="G8" dT="2019-07-17T11:03:21.58" personId="{FCFFCDEB-5D2D-4143-9EAB-76FC39F5BD78}" id="{E5F3AC15-EC93-4009-93B3-419521AE56D7}">
    <text>Plutôt "Ne sais pas" ?</text>
  </threadedComment>
  <threadedComment ref="M17" dT="2019-07-11T10:12:02.19" personId="{0337EF1C-B69F-4B1B-8639-6C57E5394463}" id="{23A2C3F1-869E-4B7D-BA8E-A9E5094B52C8}">
    <text>Reco d'Amélie "Un panneau explicatif récapitulant les principales consignes doit être posé sur le bac ou sur un poteau à côté. Un poteau déjà existant (panneau indicateur, arbre) peut servir de support" &gt; j'ai modifié</text>
  </threadedComment>
  <threadedComment ref="M26" dT="2019-07-11T10:21:37.58" personId="{0337EF1C-B69F-4B1B-8639-6C57E5394463}" id="{C24744A5-25B4-4BC0-9242-DFC866528A4B}">
    <text>préciser en qq mots de quoi il s'agit</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 Id="rId4" Type="http://schemas.microsoft.com/office/2017/10/relationships/threadedComment" Target="../threadedComments/threadedComment2.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lesactivateurs.org/geo-compost/" TargetMode="External"/><Relationship Id="rId1" Type="http://schemas.openxmlformats.org/officeDocument/2006/relationships/hyperlink" Target="https://www.legifrance.gouv.fr/affichTexte.do?cidTexte=JORFTEXT000036830969&amp;categorieLien=id" TargetMode="External"/><Relationship Id="rId6" Type="http://schemas.microsoft.com/office/2017/10/relationships/threadedComment" Target="../threadedComments/threadedComment3.xm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tabColor theme="7" tint="-0.499984740745262"/>
  </sheetPr>
  <dimension ref="A1:BD171"/>
  <sheetViews>
    <sheetView view="pageBreakPreview" topLeftCell="A7" zoomScaleNormal="100" zoomScaleSheetLayoutView="100" workbookViewId="0">
      <selection activeCell="C33" sqref="C33"/>
    </sheetView>
  </sheetViews>
  <sheetFormatPr baseColWidth="10" defaultColWidth="11.44140625" defaultRowHeight="13.2"/>
  <cols>
    <col min="1" max="2" width="11.44140625" style="9"/>
    <col min="3" max="3" width="8.6640625" style="4" customWidth="1"/>
    <col min="4" max="5" width="11.44140625" style="4"/>
    <col min="6" max="6" width="8.6640625" style="4" customWidth="1"/>
    <col min="7" max="7" width="21.109375" style="4" customWidth="1"/>
    <col min="8" max="9" width="21" style="4" customWidth="1"/>
    <col min="10" max="10" width="5.6640625" style="9" customWidth="1"/>
    <col min="11" max="56" width="11.44140625" style="9"/>
    <col min="57" max="16384" width="11.44140625" style="4"/>
  </cols>
  <sheetData>
    <row r="1" spans="1:10" s="9" customFormat="1" ht="12.75" customHeight="1">
      <c r="A1" s="104"/>
      <c r="B1" s="102"/>
      <c r="C1" s="102"/>
      <c r="D1" s="102"/>
      <c r="E1" s="102"/>
      <c r="F1" s="102"/>
      <c r="G1" s="102"/>
      <c r="H1" s="102"/>
      <c r="I1" s="102"/>
      <c r="J1" s="103"/>
    </row>
    <row r="2" spans="1:10" s="9" customFormat="1" ht="12.75" customHeight="1">
      <c r="A2" s="104"/>
      <c r="B2" s="104"/>
      <c r="C2" s="309" t="s">
        <v>334</v>
      </c>
      <c r="D2" s="309"/>
      <c r="E2" s="309"/>
      <c r="F2" s="309"/>
      <c r="G2" s="309"/>
      <c r="H2" s="309"/>
      <c r="I2" s="309"/>
      <c r="J2" s="105"/>
    </row>
    <row r="3" spans="1:10" s="9" customFormat="1" ht="12.75" customHeight="1" thickBot="1">
      <c r="A3" s="104"/>
      <c r="B3" s="104"/>
      <c r="C3" s="104"/>
      <c r="D3" s="104"/>
      <c r="E3" s="104"/>
      <c r="F3" s="104"/>
      <c r="G3" s="104"/>
      <c r="H3" s="104"/>
      <c r="I3" s="104"/>
      <c r="J3" s="105"/>
    </row>
    <row r="4" spans="1:10" s="9" customFormat="1" ht="12.75" customHeight="1">
      <c r="A4" s="104"/>
      <c r="B4" s="104"/>
      <c r="C4" s="299" t="s">
        <v>678</v>
      </c>
      <c r="D4" s="300"/>
      <c r="E4" s="300"/>
      <c r="F4" s="300"/>
      <c r="G4" s="300"/>
      <c r="H4" s="300"/>
      <c r="I4" s="301"/>
      <c r="J4" s="105"/>
    </row>
    <row r="5" spans="1:10" s="9" customFormat="1" ht="12.75" customHeight="1">
      <c r="A5" s="104"/>
      <c r="B5" s="104"/>
      <c r="C5" s="302"/>
      <c r="D5" s="303"/>
      <c r="E5" s="303"/>
      <c r="F5" s="303"/>
      <c r="G5" s="303"/>
      <c r="H5" s="303"/>
      <c r="I5" s="304"/>
      <c r="J5" s="105"/>
    </row>
    <row r="6" spans="1:10" s="9" customFormat="1" ht="12.75" customHeight="1">
      <c r="A6" s="104"/>
      <c r="B6" s="104"/>
      <c r="C6" s="302"/>
      <c r="D6" s="303"/>
      <c r="E6" s="303"/>
      <c r="F6" s="303"/>
      <c r="G6" s="303"/>
      <c r="H6" s="303"/>
      <c r="I6" s="304"/>
      <c r="J6" s="105"/>
    </row>
    <row r="7" spans="1:10" s="9" customFormat="1" ht="12.75" customHeight="1">
      <c r="A7" s="104"/>
      <c r="B7" s="104"/>
      <c r="C7" s="302"/>
      <c r="D7" s="303"/>
      <c r="E7" s="303"/>
      <c r="F7" s="303"/>
      <c r="G7" s="303"/>
      <c r="H7" s="303"/>
      <c r="I7" s="304"/>
      <c r="J7" s="105"/>
    </row>
    <row r="8" spans="1:10" s="9" customFormat="1" ht="12.75" customHeight="1">
      <c r="A8" s="104"/>
      <c r="B8" s="104"/>
      <c r="C8" s="302"/>
      <c r="D8" s="303"/>
      <c r="E8" s="303"/>
      <c r="F8" s="303"/>
      <c r="G8" s="303"/>
      <c r="H8" s="303"/>
      <c r="I8" s="304"/>
      <c r="J8" s="105"/>
    </row>
    <row r="9" spans="1:10" s="9" customFormat="1" ht="12.75" customHeight="1">
      <c r="A9" s="104"/>
      <c r="B9" s="104"/>
      <c r="C9" s="302"/>
      <c r="D9" s="303"/>
      <c r="E9" s="303"/>
      <c r="F9" s="303"/>
      <c r="G9" s="303"/>
      <c r="H9" s="303"/>
      <c r="I9" s="304"/>
      <c r="J9" s="105"/>
    </row>
    <row r="10" spans="1:10" s="9" customFormat="1" ht="12.75" customHeight="1">
      <c r="A10" s="104"/>
      <c r="B10" s="104"/>
      <c r="C10" s="302"/>
      <c r="D10" s="303"/>
      <c r="E10" s="303"/>
      <c r="F10" s="303"/>
      <c r="G10" s="303"/>
      <c r="H10" s="303"/>
      <c r="I10" s="304"/>
      <c r="J10" s="105"/>
    </row>
    <row r="11" spans="1:10" s="9" customFormat="1" ht="12.75" customHeight="1">
      <c r="A11" s="104"/>
      <c r="B11" s="104"/>
      <c r="C11" s="302"/>
      <c r="D11" s="303"/>
      <c r="E11" s="303"/>
      <c r="F11" s="303"/>
      <c r="G11" s="303"/>
      <c r="H11" s="303"/>
      <c r="I11" s="304"/>
      <c r="J11" s="105"/>
    </row>
    <row r="12" spans="1:10" s="9" customFormat="1" ht="12.75" customHeight="1">
      <c r="A12" s="104"/>
      <c r="B12" s="104"/>
      <c r="C12" s="302"/>
      <c r="D12" s="303"/>
      <c r="E12" s="303"/>
      <c r="F12" s="303"/>
      <c r="G12" s="303"/>
      <c r="H12" s="303"/>
      <c r="I12" s="304"/>
      <c r="J12" s="105"/>
    </row>
    <row r="13" spans="1:10" s="9" customFormat="1" ht="12.75" customHeight="1">
      <c r="A13" s="104"/>
      <c r="B13" s="104"/>
      <c r="C13" s="302"/>
      <c r="D13" s="303"/>
      <c r="E13" s="303"/>
      <c r="F13" s="303"/>
      <c r="G13" s="303"/>
      <c r="H13" s="303"/>
      <c r="I13" s="304"/>
      <c r="J13" s="105"/>
    </row>
    <row r="14" spans="1:10" s="9" customFormat="1" ht="12.75" customHeight="1">
      <c r="A14" s="104"/>
      <c r="B14" s="104"/>
      <c r="C14" s="302"/>
      <c r="D14" s="303"/>
      <c r="E14" s="303"/>
      <c r="F14" s="303"/>
      <c r="G14" s="303"/>
      <c r="H14" s="303"/>
      <c r="I14" s="304"/>
      <c r="J14" s="105"/>
    </row>
    <row r="15" spans="1:10" s="9" customFormat="1" ht="12.75" customHeight="1">
      <c r="A15" s="104"/>
      <c r="B15" s="104"/>
      <c r="C15" s="302"/>
      <c r="D15" s="303"/>
      <c r="E15" s="303"/>
      <c r="F15" s="303"/>
      <c r="G15" s="303"/>
      <c r="H15" s="303"/>
      <c r="I15" s="304"/>
      <c r="J15" s="105"/>
    </row>
    <row r="16" spans="1:10" s="9" customFormat="1" ht="12.75" customHeight="1">
      <c r="A16" s="104"/>
      <c r="B16" s="104"/>
      <c r="C16" s="302"/>
      <c r="D16" s="303"/>
      <c r="E16" s="303"/>
      <c r="F16" s="303"/>
      <c r="G16" s="303"/>
      <c r="H16" s="303"/>
      <c r="I16" s="304"/>
      <c r="J16" s="105"/>
    </row>
    <row r="17" spans="1:10" s="9" customFormat="1" ht="12.75" customHeight="1">
      <c r="A17" s="104"/>
      <c r="B17" s="104"/>
      <c r="C17" s="302"/>
      <c r="D17" s="303"/>
      <c r="E17" s="303"/>
      <c r="F17" s="303"/>
      <c r="G17" s="303"/>
      <c r="H17" s="303"/>
      <c r="I17" s="304"/>
      <c r="J17" s="105"/>
    </row>
    <row r="18" spans="1:10" s="9" customFormat="1" ht="12.75" customHeight="1" thickBot="1">
      <c r="A18" s="104"/>
      <c r="B18" s="104"/>
      <c r="C18" s="305"/>
      <c r="D18" s="306"/>
      <c r="E18" s="306"/>
      <c r="F18" s="306"/>
      <c r="G18" s="306"/>
      <c r="H18" s="306"/>
      <c r="I18" s="307"/>
      <c r="J18" s="105"/>
    </row>
    <row r="19" spans="1:10" s="9" customFormat="1">
      <c r="A19" s="104"/>
      <c r="B19" s="104"/>
      <c r="C19" s="104"/>
      <c r="D19" s="104"/>
      <c r="E19" s="104"/>
      <c r="F19" s="104"/>
      <c r="G19" s="104"/>
      <c r="H19" s="104"/>
      <c r="I19" s="104"/>
      <c r="J19" s="105"/>
    </row>
    <row r="20" spans="1:10" s="9" customFormat="1" ht="30.75" customHeight="1">
      <c r="A20" s="104"/>
      <c r="B20" s="104"/>
      <c r="C20" s="308" t="s">
        <v>474</v>
      </c>
      <c r="D20" s="308"/>
      <c r="E20" s="308"/>
      <c r="F20" s="308"/>
      <c r="G20" s="308"/>
      <c r="H20" s="308"/>
      <c r="I20" s="308"/>
      <c r="J20" s="105"/>
    </row>
    <row r="21" spans="1:10" s="9" customFormat="1">
      <c r="A21" s="104"/>
      <c r="B21" s="104"/>
      <c r="C21" s="104"/>
      <c r="D21" s="104"/>
      <c r="E21" s="104"/>
      <c r="F21" s="104"/>
      <c r="G21" s="104"/>
      <c r="H21" s="104"/>
      <c r="I21" s="104"/>
      <c r="J21" s="105"/>
    </row>
    <row r="22" spans="1:10" s="9" customFormat="1">
      <c r="A22" s="104"/>
      <c r="B22" s="104"/>
      <c r="C22" s="110" t="s">
        <v>335</v>
      </c>
      <c r="D22" s="104"/>
      <c r="E22" s="104"/>
      <c r="F22" s="104"/>
      <c r="G22" s="104"/>
      <c r="H22" s="104"/>
      <c r="I22" s="104"/>
      <c r="J22" s="105"/>
    </row>
    <row r="23" spans="1:10" s="9" customFormat="1" ht="6" customHeight="1">
      <c r="A23" s="104"/>
      <c r="B23" s="104"/>
      <c r="C23" s="104"/>
      <c r="D23" s="104"/>
      <c r="E23" s="104"/>
      <c r="F23" s="104"/>
      <c r="G23" s="104"/>
      <c r="H23" s="104"/>
      <c r="I23" s="104"/>
      <c r="J23" s="105"/>
    </row>
    <row r="24" spans="1:10" s="9" customFormat="1" ht="27.75" customHeight="1">
      <c r="A24" s="104"/>
      <c r="B24" s="104"/>
      <c r="C24" s="303" t="s">
        <v>471</v>
      </c>
      <c r="D24" s="303"/>
      <c r="E24" s="303"/>
      <c r="F24" s="303"/>
      <c r="G24" s="303"/>
      <c r="H24" s="303"/>
      <c r="I24" s="303"/>
      <c r="J24" s="105"/>
    </row>
    <row r="25" spans="1:10" s="9" customFormat="1" ht="12.75" customHeight="1">
      <c r="A25" s="104"/>
      <c r="B25" s="104"/>
      <c r="C25" s="104" t="s">
        <v>468</v>
      </c>
      <c r="D25" s="104"/>
      <c r="E25" s="104"/>
      <c r="F25" s="104"/>
      <c r="G25" s="104"/>
      <c r="H25" s="104"/>
      <c r="I25" s="104"/>
      <c r="J25" s="105"/>
    </row>
    <row r="26" spans="1:10" s="9" customFormat="1" ht="12.75" customHeight="1">
      <c r="A26" s="104"/>
      <c r="B26" s="104"/>
      <c r="C26" s="104"/>
      <c r="D26" s="104"/>
      <c r="E26" s="104"/>
      <c r="F26" s="104"/>
      <c r="G26" s="104"/>
      <c r="H26" s="104"/>
      <c r="I26" s="104"/>
      <c r="J26" s="105"/>
    </row>
    <row r="27" spans="1:10" s="9" customFormat="1" ht="12.75" customHeight="1">
      <c r="A27" s="104"/>
      <c r="B27" s="104"/>
      <c r="C27" s="106" t="s">
        <v>469</v>
      </c>
      <c r="D27" s="104"/>
      <c r="E27" s="104"/>
      <c r="F27" s="106" t="s">
        <v>470</v>
      </c>
      <c r="G27" s="104"/>
      <c r="H27" s="104"/>
      <c r="I27" s="104"/>
      <c r="J27" s="105"/>
    </row>
    <row r="28" spans="1:10" s="9" customFormat="1" ht="12.75" customHeight="1">
      <c r="A28" s="104"/>
      <c r="B28" s="104"/>
      <c r="C28" s="104"/>
      <c r="D28" s="104"/>
      <c r="E28" s="104"/>
      <c r="F28" s="104"/>
      <c r="G28" s="104"/>
      <c r="H28" s="104"/>
      <c r="I28" s="104"/>
      <c r="J28" s="105"/>
    </row>
    <row r="29" spans="1:10">
      <c r="A29" s="104"/>
      <c r="B29" s="104"/>
      <c r="C29" s="12"/>
      <c r="D29" s="107" t="s">
        <v>336</v>
      </c>
      <c r="E29" s="104"/>
      <c r="F29" s="108"/>
      <c r="G29" s="107" t="s">
        <v>674</v>
      </c>
      <c r="H29" s="104"/>
      <c r="I29" s="104"/>
      <c r="J29" s="105"/>
    </row>
    <row r="30" spans="1:10" ht="12.75" customHeight="1">
      <c r="A30" s="104"/>
      <c r="B30" s="104"/>
      <c r="C30" s="13"/>
      <c r="D30" s="104" t="s">
        <v>337</v>
      </c>
      <c r="E30" s="104"/>
      <c r="F30" s="104"/>
      <c r="G30" s="104"/>
      <c r="H30" s="104"/>
      <c r="I30" s="104"/>
      <c r="J30" s="105"/>
    </row>
    <row r="31" spans="1:10" s="9" customFormat="1" ht="12.75" customHeight="1">
      <c r="A31" s="104"/>
      <c r="B31" s="104"/>
      <c r="C31" s="277"/>
      <c r="D31" s="104" t="s">
        <v>338</v>
      </c>
      <c r="E31" s="104"/>
      <c r="F31" s="310" t="s">
        <v>473</v>
      </c>
      <c r="G31" s="311" t="s">
        <v>472</v>
      </c>
      <c r="H31" s="312" t="s">
        <v>371</v>
      </c>
      <c r="I31" s="312" t="s">
        <v>374</v>
      </c>
      <c r="J31" s="105"/>
    </row>
    <row r="32" spans="1:10" s="9" customFormat="1" ht="26.25" customHeight="1">
      <c r="A32" s="104"/>
      <c r="B32" s="104"/>
      <c r="C32" s="104"/>
      <c r="D32" s="104"/>
      <c r="E32" s="104"/>
      <c r="F32" s="310"/>
      <c r="G32" s="311"/>
      <c r="H32" s="312"/>
      <c r="I32" s="312"/>
      <c r="J32" s="105"/>
    </row>
    <row r="33" spans="1:10" s="9" customFormat="1" ht="12.75" customHeight="1">
      <c r="A33" s="104"/>
      <c r="B33" s="104"/>
      <c r="C33" s="104"/>
      <c r="D33" s="104"/>
      <c r="E33" s="104"/>
      <c r="F33" s="310"/>
      <c r="G33" s="311"/>
      <c r="H33" s="109" t="s">
        <v>650</v>
      </c>
      <c r="I33" s="109" t="s">
        <v>650</v>
      </c>
      <c r="J33" s="105"/>
    </row>
    <row r="34" spans="1:10" s="9" customFormat="1" ht="12.75" customHeight="1">
      <c r="A34" s="104"/>
      <c r="B34" s="104"/>
      <c r="C34" s="83"/>
      <c r="D34" s="83"/>
      <c r="E34" s="83"/>
      <c r="F34" s="83"/>
      <c r="G34" s="83"/>
      <c r="H34" s="83"/>
      <c r="I34" s="83"/>
      <c r="J34" s="105"/>
    </row>
    <row r="35" spans="1:10" s="9" customFormat="1" ht="27" customHeight="1">
      <c r="A35" s="104"/>
      <c r="B35" s="104"/>
      <c r="C35" s="313" t="s">
        <v>475</v>
      </c>
      <c r="D35" s="313"/>
      <c r="E35" s="313"/>
      <c r="F35" s="313"/>
      <c r="G35" s="313"/>
      <c r="H35" s="313"/>
      <c r="I35" s="313"/>
      <c r="J35" s="105"/>
    </row>
    <row r="36" spans="1:10" s="9" customFormat="1" ht="12.75" customHeight="1">
      <c r="A36" s="104"/>
      <c r="B36" s="104"/>
      <c r="C36" s="111" t="s">
        <v>476</v>
      </c>
      <c r="D36" s="112"/>
      <c r="E36" s="112"/>
      <c r="F36" s="83"/>
      <c r="G36" s="113" t="s">
        <v>669</v>
      </c>
      <c r="H36" s="114"/>
      <c r="I36" s="83"/>
      <c r="J36" s="105"/>
    </row>
    <row r="37" spans="1:10" s="9" customFormat="1" ht="12.75" customHeight="1">
      <c r="A37" s="104"/>
      <c r="B37" s="104"/>
      <c r="C37" s="83"/>
      <c r="D37" s="83"/>
      <c r="E37" s="83"/>
      <c r="F37" s="83"/>
      <c r="G37" s="83"/>
      <c r="H37" s="83"/>
      <c r="I37" s="83"/>
      <c r="J37" s="105"/>
    </row>
    <row r="38" spans="1:10" s="9" customFormat="1" ht="26.25" customHeight="1">
      <c r="A38" s="104"/>
      <c r="B38" s="104"/>
      <c r="C38" s="309"/>
      <c r="D38" s="309"/>
      <c r="E38" s="309"/>
      <c r="F38" s="309"/>
      <c r="G38" s="309"/>
      <c r="H38" s="309"/>
      <c r="I38" s="309"/>
      <c r="J38" s="105"/>
    </row>
    <row r="39" spans="1:10" s="9" customFormat="1">
      <c r="A39" s="104"/>
      <c r="B39" s="104"/>
      <c r="C39" s="104"/>
      <c r="D39" s="104"/>
      <c r="E39" s="104"/>
      <c r="F39" s="104"/>
      <c r="G39" s="104"/>
      <c r="H39" s="104"/>
      <c r="I39" s="104"/>
      <c r="J39" s="104"/>
    </row>
    <row r="40" spans="1:10" s="9" customFormat="1">
      <c r="A40" s="104"/>
    </row>
    <row r="41" spans="1:10" s="9" customFormat="1">
      <c r="A41" s="104"/>
    </row>
    <row r="42" spans="1:10" s="9" customFormat="1"/>
    <row r="43" spans="1:10" s="9" customFormat="1"/>
    <row r="44" spans="1:10" s="9" customFormat="1"/>
    <row r="45" spans="1:10" s="9" customFormat="1"/>
    <row r="46" spans="1:10" s="9" customFormat="1"/>
    <row r="47" spans="1:10" s="9" customFormat="1"/>
    <row r="48" spans="1:10" s="9" customFormat="1"/>
    <row r="49" s="9" customFormat="1"/>
    <row r="50" s="9" customFormat="1"/>
    <row r="51" s="9" customFormat="1"/>
    <row r="52" s="9" customFormat="1"/>
    <row r="53" s="9" customFormat="1"/>
    <row r="54" s="9" customFormat="1"/>
    <row r="55" s="9" customFormat="1"/>
    <row r="56" s="9" customFormat="1"/>
    <row r="57" s="9" customFormat="1"/>
    <row r="58" s="9" customFormat="1"/>
    <row r="59" s="9" customFormat="1"/>
    <row r="60" s="9" customFormat="1"/>
    <row r="61" s="9" customFormat="1"/>
    <row r="62" s="9" customFormat="1"/>
    <row r="63" s="9" customFormat="1"/>
    <row r="64" s="9" customFormat="1"/>
    <row r="65" s="9" customFormat="1"/>
    <row r="66" s="9" customFormat="1"/>
    <row r="67" s="9" customFormat="1"/>
    <row r="68" s="9" customFormat="1"/>
    <row r="69" s="9" customFormat="1"/>
    <row r="70" s="9" customFormat="1"/>
    <row r="71" s="9" customFormat="1"/>
    <row r="72" s="9" customFormat="1"/>
    <row r="73" s="9" customFormat="1"/>
    <row r="74" s="9" customFormat="1"/>
    <row r="75" s="9" customFormat="1"/>
    <row r="76" s="9" customFormat="1"/>
    <row r="77" s="9" customFormat="1"/>
    <row r="78" s="9" customFormat="1"/>
    <row r="79" s="9" customFormat="1"/>
    <row r="80" s="9" customFormat="1"/>
    <row r="81" s="9" customFormat="1"/>
    <row r="82" s="9" customFormat="1"/>
    <row r="83" s="9" customFormat="1"/>
    <row r="84" s="9" customFormat="1"/>
    <row r="85" s="9" customFormat="1"/>
    <row r="86" s="9" customFormat="1"/>
    <row r="87" s="9" customFormat="1"/>
    <row r="88" s="9" customFormat="1"/>
    <row r="89" s="9" customFormat="1"/>
    <row r="90" s="9" customFormat="1"/>
    <row r="91" s="9" customFormat="1"/>
    <row r="92" s="9" customFormat="1"/>
    <row r="93" s="9" customFormat="1"/>
    <row r="94" s="9" customFormat="1"/>
    <row r="95" s="9" customFormat="1"/>
    <row r="96" s="9" customFormat="1"/>
    <row r="97" s="9" customFormat="1"/>
    <row r="98" s="9" customFormat="1"/>
    <row r="99" s="9" customFormat="1"/>
    <row r="100" s="9" customFormat="1"/>
    <row r="101" s="9" customFormat="1"/>
    <row r="102" s="9" customFormat="1"/>
    <row r="103" s="9" customFormat="1"/>
    <row r="104" s="9" customFormat="1"/>
    <row r="105" s="9" customFormat="1"/>
    <row r="106" s="9" customFormat="1"/>
    <row r="107" s="9" customFormat="1"/>
    <row r="108" s="9" customFormat="1"/>
    <row r="109" s="9" customFormat="1"/>
    <row r="110" s="9" customFormat="1"/>
    <row r="111" s="9" customFormat="1"/>
    <row r="112" s="9" customFormat="1"/>
    <row r="113" s="9" customFormat="1"/>
    <row r="114" s="9" customFormat="1"/>
    <row r="115" s="9" customFormat="1"/>
    <row r="116" s="9" customFormat="1"/>
    <row r="117" s="9" customFormat="1"/>
    <row r="118" s="9" customFormat="1"/>
    <row r="119" s="9" customFormat="1"/>
    <row r="120" s="9" customFormat="1"/>
    <row r="121" s="9" customFormat="1"/>
    <row r="122" s="9" customFormat="1"/>
    <row r="123" s="9" customFormat="1"/>
    <row r="124" s="9" customFormat="1"/>
    <row r="125" s="9" customFormat="1"/>
    <row r="126" s="9" customFormat="1"/>
    <row r="127" s="9" customFormat="1"/>
    <row r="128" s="9" customFormat="1"/>
    <row r="129" s="9" customFormat="1"/>
    <row r="130" s="9" customFormat="1"/>
    <row r="131" s="9" customFormat="1"/>
    <row r="132" s="9" customFormat="1"/>
    <row r="133" s="9" customFormat="1"/>
    <row r="134" s="9" customFormat="1"/>
    <row r="135" s="9" customFormat="1"/>
    <row r="136" s="9" customFormat="1"/>
    <row r="137" s="9" customFormat="1"/>
    <row r="138" s="9" customFormat="1"/>
    <row r="139" s="9" customFormat="1"/>
    <row r="140" s="9" customFormat="1"/>
    <row r="141" s="9" customFormat="1"/>
    <row r="142" s="9" customFormat="1"/>
    <row r="143" s="9" customFormat="1"/>
    <row r="144" s="9" customFormat="1"/>
    <row r="145" s="9" customFormat="1"/>
    <row r="146" s="9" customFormat="1"/>
    <row r="147" s="9" customFormat="1"/>
    <row r="148" s="9" customFormat="1"/>
    <row r="149" s="9" customFormat="1"/>
    <row r="150" s="9" customFormat="1"/>
    <row r="151" s="9" customFormat="1"/>
    <row r="152" s="9" customFormat="1"/>
    <row r="153" s="9" customFormat="1"/>
    <row r="154" s="9" customFormat="1"/>
    <row r="155" s="9" customFormat="1"/>
    <row r="156" s="9" customFormat="1"/>
    <row r="157" s="9" customFormat="1"/>
    <row r="158" s="9" customFormat="1"/>
    <row r="159" s="9" customFormat="1"/>
    <row r="160" s="9" customFormat="1"/>
    <row r="161" s="9" customFormat="1"/>
    <row r="162" s="9" customFormat="1"/>
    <row r="163" s="9" customFormat="1"/>
    <row r="164" s="9" customFormat="1"/>
    <row r="165" s="9" customFormat="1"/>
    <row r="166" s="9" customFormat="1"/>
    <row r="167" s="9" customFormat="1"/>
    <row r="168" s="9" customFormat="1"/>
    <row r="169" s="9" customFormat="1"/>
    <row r="170" s="9" customFormat="1"/>
    <row r="171" s="9" customFormat="1"/>
  </sheetData>
  <mergeCells count="10">
    <mergeCell ref="C4:I18"/>
    <mergeCell ref="C20:I20"/>
    <mergeCell ref="C2:I2"/>
    <mergeCell ref="C24:I24"/>
    <mergeCell ref="C38:I38"/>
    <mergeCell ref="F31:F33"/>
    <mergeCell ref="G31:G33"/>
    <mergeCell ref="H31:H32"/>
    <mergeCell ref="I31:I32"/>
    <mergeCell ref="C35:I35"/>
  </mergeCells>
  <pageMargins left="0.7" right="0.7" top="0.75" bottom="0.75" header="0.3" footer="0.3"/>
  <pageSetup paperSize="9" scale="68"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133"/>
  <sheetViews>
    <sheetView workbookViewId="0">
      <selection activeCell="F132" sqref="F132"/>
    </sheetView>
  </sheetViews>
  <sheetFormatPr baseColWidth="10" defaultRowHeight="13.2"/>
  <sheetData>
    <row r="2" spans="2:2">
      <c r="B2" s="115" t="s">
        <v>1</v>
      </c>
    </row>
    <row r="3" spans="2:2">
      <c r="B3" t="s">
        <v>477</v>
      </c>
    </row>
    <row r="4" spans="2:2">
      <c r="B4" t="s">
        <v>478</v>
      </c>
    </row>
    <row r="5" spans="2:2">
      <c r="B5" t="s">
        <v>479</v>
      </c>
    </row>
    <row r="6" spans="2:2">
      <c r="B6" t="s">
        <v>480</v>
      </c>
    </row>
    <row r="7" spans="2:2">
      <c r="B7" t="s">
        <v>481</v>
      </c>
    </row>
    <row r="8" spans="2:2">
      <c r="B8" t="s">
        <v>431</v>
      </c>
    </row>
    <row r="9" spans="2:2">
      <c r="B9" t="s">
        <v>482</v>
      </c>
    </row>
    <row r="10" spans="2:2">
      <c r="B10" t="s">
        <v>483</v>
      </c>
    </row>
    <row r="11" spans="2:2">
      <c r="B11" t="s">
        <v>484</v>
      </c>
    </row>
    <row r="12" spans="2:2">
      <c r="B12" t="s">
        <v>485</v>
      </c>
    </row>
    <row r="13" spans="2:2">
      <c r="B13" t="s">
        <v>486</v>
      </c>
    </row>
    <row r="14" spans="2:2">
      <c r="B14" t="s">
        <v>487</v>
      </c>
    </row>
    <row r="15" spans="2:2">
      <c r="B15" t="s">
        <v>488</v>
      </c>
    </row>
    <row r="18" spans="2:3">
      <c r="B18" s="117" t="s">
        <v>2</v>
      </c>
    </row>
    <row r="19" spans="2:3">
      <c r="B19" t="s">
        <v>591</v>
      </c>
      <c r="C19" t="s">
        <v>592</v>
      </c>
    </row>
    <row r="20" spans="2:3">
      <c r="B20">
        <v>1</v>
      </c>
      <c r="C20" t="s">
        <v>489</v>
      </c>
    </row>
    <row r="21" spans="2:3">
      <c r="B21">
        <v>2</v>
      </c>
      <c r="C21" t="s">
        <v>490</v>
      </c>
    </row>
    <row r="22" spans="2:3">
      <c r="B22">
        <v>3</v>
      </c>
      <c r="C22" t="s">
        <v>491</v>
      </c>
    </row>
    <row r="23" spans="2:3">
      <c r="B23">
        <v>4</v>
      </c>
      <c r="C23" t="s">
        <v>492</v>
      </c>
    </row>
    <row r="24" spans="2:3">
      <c r="B24">
        <v>5</v>
      </c>
      <c r="C24" t="s">
        <v>493</v>
      </c>
    </row>
    <row r="25" spans="2:3">
      <c r="B25">
        <v>6</v>
      </c>
      <c r="C25" t="s">
        <v>494</v>
      </c>
    </row>
    <row r="26" spans="2:3">
      <c r="B26">
        <v>7</v>
      </c>
      <c r="C26" t="s">
        <v>495</v>
      </c>
    </row>
    <row r="27" spans="2:3">
      <c r="B27">
        <v>8</v>
      </c>
      <c r="C27" t="s">
        <v>496</v>
      </c>
    </row>
    <row r="28" spans="2:3">
      <c r="B28">
        <v>9</v>
      </c>
      <c r="C28" t="s">
        <v>497</v>
      </c>
    </row>
    <row r="29" spans="2:3">
      <c r="B29">
        <v>10</v>
      </c>
      <c r="C29" t="s">
        <v>498</v>
      </c>
    </row>
    <row r="30" spans="2:3">
      <c r="B30">
        <v>11</v>
      </c>
      <c r="C30" t="s">
        <v>499</v>
      </c>
    </row>
    <row r="31" spans="2:3">
      <c r="B31">
        <v>12</v>
      </c>
      <c r="C31" t="s">
        <v>500</v>
      </c>
    </row>
    <row r="32" spans="2:3">
      <c r="B32">
        <v>13</v>
      </c>
      <c r="C32" t="s">
        <v>501</v>
      </c>
    </row>
    <row r="33" spans="2:3">
      <c r="B33">
        <v>14</v>
      </c>
      <c r="C33" t="s">
        <v>502</v>
      </c>
    </row>
    <row r="34" spans="2:3">
      <c r="B34">
        <v>15</v>
      </c>
      <c r="C34" t="s">
        <v>503</v>
      </c>
    </row>
    <row r="35" spans="2:3">
      <c r="B35">
        <v>16</v>
      </c>
      <c r="C35" t="s">
        <v>504</v>
      </c>
    </row>
    <row r="36" spans="2:3">
      <c r="B36">
        <v>17</v>
      </c>
      <c r="C36" t="s">
        <v>505</v>
      </c>
    </row>
    <row r="37" spans="2:3">
      <c r="B37">
        <v>18</v>
      </c>
      <c r="C37" t="s">
        <v>506</v>
      </c>
    </row>
    <row r="38" spans="2:3">
      <c r="B38">
        <v>19</v>
      </c>
      <c r="C38" t="s">
        <v>507</v>
      </c>
    </row>
    <row r="39" spans="2:3">
      <c r="B39" s="116" t="s">
        <v>508</v>
      </c>
      <c r="C39" t="s">
        <v>509</v>
      </c>
    </row>
    <row r="40" spans="2:3">
      <c r="B40" s="116" t="s">
        <v>510</v>
      </c>
      <c r="C40" t="s">
        <v>511</v>
      </c>
    </row>
    <row r="41" spans="2:3">
      <c r="B41">
        <v>21</v>
      </c>
      <c r="C41" t="s">
        <v>512</v>
      </c>
    </row>
    <row r="42" spans="2:3">
      <c r="B42">
        <v>22</v>
      </c>
      <c r="C42" t="s">
        <v>513</v>
      </c>
    </row>
    <row r="43" spans="2:3">
      <c r="B43">
        <v>23</v>
      </c>
      <c r="C43" t="s">
        <v>514</v>
      </c>
    </row>
    <row r="44" spans="2:3">
      <c r="B44">
        <v>24</v>
      </c>
      <c r="C44" t="s">
        <v>515</v>
      </c>
    </row>
    <row r="45" spans="2:3">
      <c r="B45">
        <v>25</v>
      </c>
      <c r="C45" t="s">
        <v>516</v>
      </c>
    </row>
    <row r="46" spans="2:3">
      <c r="B46">
        <v>26</v>
      </c>
      <c r="C46" t="s">
        <v>517</v>
      </c>
    </row>
    <row r="47" spans="2:3">
      <c r="B47">
        <v>27</v>
      </c>
      <c r="C47" t="s">
        <v>518</v>
      </c>
    </row>
    <row r="48" spans="2:3">
      <c r="B48">
        <v>28</v>
      </c>
      <c r="C48" t="s">
        <v>519</v>
      </c>
    </row>
    <row r="49" spans="2:3">
      <c r="B49">
        <v>29</v>
      </c>
      <c r="C49" t="s">
        <v>520</v>
      </c>
    </row>
    <row r="50" spans="2:3">
      <c r="B50">
        <v>30</v>
      </c>
      <c r="C50" t="s">
        <v>521</v>
      </c>
    </row>
    <row r="51" spans="2:3">
      <c r="B51">
        <v>31</v>
      </c>
      <c r="C51" t="s">
        <v>522</v>
      </c>
    </row>
    <row r="52" spans="2:3">
      <c r="B52">
        <v>32</v>
      </c>
      <c r="C52" t="s">
        <v>523</v>
      </c>
    </row>
    <row r="53" spans="2:3">
      <c r="B53">
        <v>33</v>
      </c>
      <c r="C53" t="s">
        <v>524</v>
      </c>
    </row>
    <row r="54" spans="2:3">
      <c r="B54">
        <v>34</v>
      </c>
      <c r="C54" t="s">
        <v>525</v>
      </c>
    </row>
    <row r="55" spans="2:3">
      <c r="B55">
        <v>35</v>
      </c>
      <c r="C55" t="s">
        <v>526</v>
      </c>
    </row>
    <row r="56" spans="2:3">
      <c r="B56">
        <v>36</v>
      </c>
      <c r="C56" t="s">
        <v>527</v>
      </c>
    </row>
    <row r="57" spans="2:3">
      <c r="B57">
        <v>37</v>
      </c>
      <c r="C57" t="s">
        <v>528</v>
      </c>
    </row>
    <row r="58" spans="2:3">
      <c r="B58">
        <v>38</v>
      </c>
      <c r="C58" t="s">
        <v>529</v>
      </c>
    </row>
    <row r="59" spans="2:3">
      <c r="B59">
        <v>39</v>
      </c>
      <c r="C59" t="s">
        <v>530</v>
      </c>
    </row>
    <row r="60" spans="2:3">
      <c r="B60">
        <v>40</v>
      </c>
      <c r="C60" t="s">
        <v>531</v>
      </c>
    </row>
    <row r="61" spans="2:3">
      <c r="B61">
        <v>41</v>
      </c>
      <c r="C61" t="s">
        <v>532</v>
      </c>
    </row>
    <row r="62" spans="2:3">
      <c r="B62">
        <v>42</v>
      </c>
      <c r="C62" t="s">
        <v>533</v>
      </c>
    </row>
    <row r="63" spans="2:3">
      <c r="B63">
        <v>43</v>
      </c>
      <c r="C63" t="s">
        <v>534</v>
      </c>
    </row>
    <row r="64" spans="2:3">
      <c r="B64">
        <v>44</v>
      </c>
      <c r="C64" t="s">
        <v>535</v>
      </c>
    </row>
    <row r="65" spans="2:3">
      <c r="B65">
        <v>45</v>
      </c>
      <c r="C65" t="s">
        <v>536</v>
      </c>
    </row>
    <row r="66" spans="2:3">
      <c r="B66">
        <v>46</v>
      </c>
      <c r="C66" t="s">
        <v>537</v>
      </c>
    </row>
    <row r="67" spans="2:3">
      <c r="B67">
        <v>47</v>
      </c>
      <c r="C67" t="s">
        <v>538</v>
      </c>
    </row>
    <row r="68" spans="2:3">
      <c r="B68">
        <v>48</v>
      </c>
      <c r="C68" t="s">
        <v>539</v>
      </c>
    </row>
    <row r="69" spans="2:3">
      <c r="B69">
        <v>49</v>
      </c>
      <c r="C69" t="s">
        <v>540</v>
      </c>
    </row>
    <row r="70" spans="2:3">
      <c r="B70">
        <v>50</v>
      </c>
      <c r="C70" t="s">
        <v>541</v>
      </c>
    </row>
    <row r="71" spans="2:3">
      <c r="B71">
        <v>51</v>
      </c>
      <c r="C71" t="s">
        <v>542</v>
      </c>
    </row>
    <row r="72" spans="2:3">
      <c r="B72">
        <v>52</v>
      </c>
      <c r="C72" t="s">
        <v>543</v>
      </c>
    </row>
    <row r="73" spans="2:3">
      <c r="B73">
        <v>53</v>
      </c>
      <c r="C73" t="s">
        <v>544</v>
      </c>
    </row>
    <row r="74" spans="2:3">
      <c r="B74">
        <v>54</v>
      </c>
      <c r="C74" t="s">
        <v>545</v>
      </c>
    </row>
    <row r="75" spans="2:3">
      <c r="B75">
        <v>55</v>
      </c>
      <c r="C75" t="s">
        <v>546</v>
      </c>
    </row>
    <row r="76" spans="2:3">
      <c r="B76">
        <v>56</v>
      </c>
      <c r="C76" t="s">
        <v>547</v>
      </c>
    </row>
    <row r="77" spans="2:3">
      <c r="B77">
        <v>57</v>
      </c>
      <c r="C77" t="s">
        <v>548</v>
      </c>
    </row>
    <row r="78" spans="2:3">
      <c r="B78">
        <v>58</v>
      </c>
      <c r="C78" t="s">
        <v>549</v>
      </c>
    </row>
    <row r="79" spans="2:3">
      <c r="B79">
        <v>59</v>
      </c>
      <c r="C79" t="s">
        <v>550</v>
      </c>
    </row>
    <row r="80" spans="2:3">
      <c r="B80">
        <v>60</v>
      </c>
      <c r="C80" t="s">
        <v>551</v>
      </c>
    </row>
    <row r="81" spans="2:3">
      <c r="B81">
        <v>61</v>
      </c>
      <c r="C81" t="s">
        <v>552</v>
      </c>
    </row>
    <row r="82" spans="2:3">
      <c r="B82">
        <v>62</v>
      </c>
      <c r="C82" t="s">
        <v>553</v>
      </c>
    </row>
    <row r="83" spans="2:3">
      <c r="B83">
        <v>63</v>
      </c>
      <c r="C83" t="s">
        <v>554</v>
      </c>
    </row>
    <row r="84" spans="2:3">
      <c r="B84">
        <v>64</v>
      </c>
      <c r="C84" t="s">
        <v>555</v>
      </c>
    </row>
    <row r="85" spans="2:3">
      <c r="B85">
        <v>65</v>
      </c>
      <c r="C85" t="s">
        <v>556</v>
      </c>
    </row>
    <row r="86" spans="2:3">
      <c r="B86">
        <v>66</v>
      </c>
      <c r="C86" t="s">
        <v>557</v>
      </c>
    </row>
    <row r="87" spans="2:3">
      <c r="B87">
        <v>67</v>
      </c>
      <c r="C87" t="s">
        <v>432</v>
      </c>
    </row>
    <row r="88" spans="2:3">
      <c r="B88">
        <v>68</v>
      </c>
      <c r="C88" t="s">
        <v>558</v>
      </c>
    </row>
    <row r="89" spans="2:3">
      <c r="B89">
        <v>69</v>
      </c>
      <c r="C89" t="s">
        <v>559</v>
      </c>
    </row>
    <row r="90" spans="2:3">
      <c r="B90">
        <v>70</v>
      </c>
      <c r="C90" t="s">
        <v>560</v>
      </c>
    </row>
    <row r="91" spans="2:3">
      <c r="B91">
        <v>71</v>
      </c>
      <c r="C91" t="s">
        <v>561</v>
      </c>
    </row>
    <row r="92" spans="2:3">
      <c r="B92">
        <v>72</v>
      </c>
      <c r="C92" t="s">
        <v>562</v>
      </c>
    </row>
    <row r="93" spans="2:3">
      <c r="B93">
        <v>73</v>
      </c>
      <c r="C93" t="s">
        <v>563</v>
      </c>
    </row>
    <row r="94" spans="2:3">
      <c r="B94">
        <v>74</v>
      </c>
      <c r="C94" t="s">
        <v>564</v>
      </c>
    </row>
    <row r="95" spans="2:3">
      <c r="B95">
        <v>75</v>
      </c>
      <c r="C95" t="s">
        <v>565</v>
      </c>
    </row>
    <row r="96" spans="2:3">
      <c r="B96">
        <v>76</v>
      </c>
      <c r="C96" t="s">
        <v>566</v>
      </c>
    </row>
    <row r="97" spans="2:3">
      <c r="B97">
        <v>77</v>
      </c>
      <c r="C97" t="s">
        <v>567</v>
      </c>
    </row>
    <row r="98" spans="2:3">
      <c r="B98">
        <v>78</v>
      </c>
      <c r="C98" t="s">
        <v>568</v>
      </c>
    </row>
    <row r="99" spans="2:3">
      <c r="B99">
        <v>79</v>
      </c>
      <c r="C99" t="s">
        <v>569</v>
      </c>
    </row>
    <row r="100" spans="2:3">
      <c r="B100">
        <v>80</v>
      </c>
      <c r="C100" t="s">
        <v>570</v>
      </c>
    </row>
    <row r="101" spans="2:3">
      <c r="B101">
        <v>81</v>
      </c>
      <c r="C101" t="s">
        <v>571</v>
      </c>
    </row>
    <row r="102" spans="2:3">
      <c r="B102">
        <v>82</v>
      </c>
      <c r="C102" t="s">
        <v>572</v>
      </c>
    </row>
    <row r="103" spans="2:3">
      <c r="B103">
        <v>83</v>
      </c>
      <c r="C103" t="s">
        <v>573</v>
      </c>
    </row>
    <row r="104" spans="2:3">
      <c r="B104">
        <v>84</v>
      </c>
      <c r="C104" t="s">
        <v>574</v>
      </c>
    </row>
    <row r="105" spans="2:3">
      <c r="B105">
        <v>85</v>
      </c>
      <c r="C105" t="s">
        <v>575</v>
      </c>
    </row>
    <row r="106" spans="2:3">
      <c r="B106">
        <v>86</v>
      </c>
      <c r="C106" t="s">
        <v>576</v>
      </c>
    </row>
    <row r="107" spans="2:3">
      <c r="B107">
        <v>87</v>
      </c>
      <c r="C107" t="s">
        <v>577</v>
      </c>
    </row>
    <row r="108" spans="2:3">
      <c r="B108">
        <v>88</v>
      </c>
      <c r="C108" t="s">
        <v>578</v>
      </c>
    </row>
    <row r="109" spans="2:3">
      <c r="B109">
        <v>89</v>
      </c>
      <c r="C109" t="s">
        <v>579</v>
      </c>
    </row>
    <row r="110" spans="2:3">
      <c r="B110">
        <v>90</v>
      </c>
      <c r="C110" t="s">
        <v>580</v>
      </c>
    </row>
    <row r="111" spans="2:3">
      <c r="B111">
        <v>91</v>
      </c>
      <c r="C111" t="s">
        <v>581</v>
      </c>
    </row>
    <row r="112" spans="2:3">
      <c r="B112">
        <v>92</v>
      </c>
      <c r="C112" t="s">
        <v>582</v>
      </c>
    </row>
    <row r="113" spans="2:3">
      <c r="B113">
        <v>93</v>
      </c>
      <c r="C113" t="s">
        <v>583</v>
      </c>
    </row>
    <row r="114" spans="2:3">
      <c r="B114">
        <v>94</v>
      </c>
      <c r="C114" t="s">
        <v>584</v>
      </c>
    </row>
    <row r="115" spans="2:3">
      <c r="B115">
        <v>95</v>
      </c>
      <c r="C115" t="s">
        <v>585</v>
      </c>
    </row>
    <row r="116" spans="2:3">
      <c r="B116">
        <v>971</v>
      </c>
      <c r="C116" t="s">
        <v>586</v>
      </c>
    </row>
    <row r="117" spans="2:3">
      <c r="B117">
        <v>972</v>
      </c>
      <c r="C117" t="s">
        <v>587</v>
      </c>
    </row>
    <row r="118" spans="2:3">
      <c r="B118">
        <v>973</v>
      </c>
      <c r="C118" t="s">
        <v>588</v>
      </c>
    </row>
    <row r="119" spans="2:3">
      <c r="B119">
        <v>974</v>
      </c>
      <c r="C119" t="s">
        <v>589</v>
      </c>
    </row>
    <row r="120" spans="2:3">
      <c r="B120">
        <v>976</v>
      </c>
      <c r="C120" t="s">
        <v>590</v>
      </c>
    </row>
    <row r="123" spans="2:3">
      <c r="B123" s="60" t="s">
        <v>350</v>
      </c>
    </row>
    <row r="124" spans="2:3">
      <c r="B124" t="s">
        <v>594</v>
      </c>
    </row>
    <row r="125" spans="2:3">
      <c r="B125" t="s">
        <v>595</v>
      </c>
    </row>
    <row r="126" spans="2:3">
      <c r="B126" t="s">
        <v>596</v>
      </c>
    </row>
    <row r="127" spans="2:3">
      <c r="B127" t="s">
        <v>600</v>
      </c>
    </row>
    <row r="128" spans="2:3">
      <c r="B128" t="s">
        <v>601</v>
      </c>
    </row>
    <row r="129" spans="2:2">
      <c r="B129" t="s">
        <v>597</v>
      </c>
    </row>
    <row r="130" spans="2:2">
      <c r="B130" t="s">
        <v>598</v>
      </c>
    </row>
    <row r="131" spans="2:2">
      <c r="B131" t="s">
        <v>602</v>
      </c>
    </row>
    <row r="132" spans="2:2">
      <c r="B132" t="s">
        <v>603</v>
      </c>
    </row>
    <row r="133" spans="2:2">
      <c r="B133" t="s">
        <v>599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2">
    <tabColor theme="7" tint="-0.249977111117893"/>
  </sheetPr>
  <dimension ref="A1:AT383"/>
  <sheetViews>
    <sheetView view="pageBreakPreview" topLeftCell="B1" zoomScaleNormal="90" zoomScaleSheetLayoutView="100" zoomScalePageLayoutView="60" workbookViewId="0">
      <selection activeCell="A34" sqref="A1:A1048576"/>
    </sheetView>
  </sheetViews>
  <sheetFormatPr baseColWidth="10" defaultColWidth="9.109375" defaultRowHeight="13.2"/>
  <cols>
    <col min="1" max="1" width="25.88671875" style="4" hidden="1" customWidth="1"/>
    <col min="2" max="2" width="22.6640625" style="165"/>
    <col min="3" max="3" width="61.44140625" style="5"/>
    <col min="4" max="4" width="28.33203125" style="1" customWidth="1"/>
    <col min="5" max="5" width="3.6640625" style="18" customWidth="1"/>
    <col min="6" max="46" width="9.109375" style="9"/>
    <col min="47" max="16384" width="9.109375" style="4"/>
  </cols>
  <sheetData>
    <row r="1" spans="2:5" s="9" customFormat="1" ht="13.8" thickBot="1">
      <c r="B1" s="171"/>
      <c r="C1" s="268"/>
      <c r="D1" s="172"/>
      <c r="E1" s="17"/>
    </row>
    <row r="2" spans="2:5" s="9" customFormat="1" ht="13.8" thickBot="1">
      <c r="B2" s="173"/>
      <c r="C2" s="184" t="s">
        <v>433</v>
      </c>
      <c r="D2" s="279"/>
      <c r="E2" s="17"/>
    </row>
    <row r="3" spans="2:5" ht="15.75" customHeight="1">
      <c r="B3" s="323" t="s">
        <v>0</v>
      </c>
      <c r="C3" s="185" t="s">
        <v>1</v>
      </c>
      <c r="D3" s="180"/>
    </row>
    <row r="4" spans="2:5">
      <c r="B4" s="324"/>
      <c r="C4" s="157" t="s">
        <v>2</v>
      </c>
      <c r="D4" s="174"/>
    </row>
    <row r="5" spans="2:5">
      <c r="B5" s="324"/>
      <c r="C5" s="157" t="s">
        <v>3</v>
      </c>
      <c r="D5" s="278"/>
      <c r="E5" s="19"/>
    </row>
    <row r="6" spans="2:5">
      <c r="B6" s="324"/>
      <c r="C6" s="157" t="s">
        <v>243</v>
      </c>
      <c r="D6" s="278"/>
    </row>
    <row r="7" spans="2:5">
      <c r="B7" s="324"/>
      <c r="C7" s="10" t="s">
        <v>256</v>
      </c>
      <c r="D7" s="175"/>
    </row>
    <row r="8" spans="2:5">
      <c r="B8" s="324"/>
      <c r="C8" s="7" t="s">
        <v>339</v>
      </c>
      <c r="D8" s="280"/>
    </row>
    <row r="9" spans="2:5" ht="13.8" thickBot="1">
      <c r="B9" s="325"/>
      <c r="C9" s="186" t="s">
        <v>4</v>
      </c>
      <c r="D9" s="281"/>
    </row>
    <row r="10" spans="2:5" ht="13.2" customHeight="1">
      <c r="B10" s="323" t="s">
        <v>5</v>
      </c>
      <c r="C10" s="261" t="s">
        <v>6</v>
      </c>
      <c r="D10" s="180"/>
    </row>
    <row r="11" spans="2:5">
      <c r="B11" s="324"/>
      <c r="C11" s="262" t="s">
        <v>257</v>
      </c>
      <c r="D11" s="174"/>
    </row>
    <row r="12" spans="2:5">
      <c r="B12" s="324"/>
      <c r="C12" s="157" t="s">
        <v>7</v>
      </c>
      <c r="D12" s="280"/>
    </row>
    <row r="13" spans="2:5">
      <c r="B13" s="324"/>
      <c r="C13" s="263" t="s">
        <v>258</v>
      </c>
      <c r="D13" s="280"/>
    </row>
    <row r="14" spans="2:5">
      <c r="B14" s="324"/>
      <c r="C14" s="263" t="s">
        <v>271</v>
      </c>
      <c r="D14" s="282"/>
    </row>
    <row r="15" spans="2:5" ht="13.8" thickBot="1">
      <c r="B15" s="325"/>
      <c r="C15" s="186" t="s">
        <v>8</v>
      </c>
      <c r="D15" s="283"/>
    </row>
    <row r="16" spans="2:5" ht="32.25" customHeight="1">
      <c r="B16" s="323" t="s">
        <v>9</v>
      </c>
      <c r="C16" s="187" t="s">
        <v>248</v>
      </c>
      <c r="D16" s="180"/>
    </row>
    <row r="17" spans="2:4" ht="33.75" customHeight="1" thickBot="1">
      <c r="B17" s="325"/>
      <c r="C17" s="186" t="s">
        <v>10</v>
      </c>
      <c r="D17" s="178"/>
    </row>
    <row r="18" spans="2:4" ht="44.85" customHeight="1" thickBot="1">
      <c r="B18" s="188" t="s">
        <v>11</v>
      </c>
      <c r="C18" s="189" t="s">
        <v>340</v>
      </c>
      <c r="D18" s="190"/>
    </row>
    <row r="19" spans="2:4" ht="15.75" customHeight="1">
      <c r="B19" s="326" t="s">
        <v>274</v>
      </c>
      <c r="C19" s="185" t="s">
        <v>12</v>
      </c>
      <c r="D19" s="180"/>
    </row>
    <row r="20" spans="2:4">
      <c r="B20" s="327"/>
      <c r="C20" s="15" t="s">
        <v>341</v>
      </c>
      <c r="D20" s="278"/>
    </row>
    <row r="21" spans="2:4">
      <c r="B21" s="327"/>
      <c r="C21" s="15" t="s">
        <v>13</v>
      </c>
      <c r="D21" s="174"/>
    </row>
    <row r="22" spans="2:4">
      <c r="B22" s="327"/>
      <c r="C22" s="15" t="s">
        <v>342</v>
      </c>
      <c r="D22" s="278"/>
    </row>
    <row r="23" spans="2:4" ht="26.4">
      <c r="B23" s="327"/>
      <c r="C23" s="15" t="s">
        <v>343</v>
      </c>
      <c r="D23" s="174"/>
    </row>
    <row r="24" spans="2:4">
      <c r="B24" s="327"/>
      <c r="C24" s="15" t="s">
        <v>344</v>
      </c>
      <c r="D24" s="278"/>
    </row>
    <row r="25" spans="2:4" ht="27" thickBot="1">
      <c r="B25" s="328"/>
      <c r="C25" s="191" t="s">
        <v>14</v>
      </c>
      <c r="D25" s="192">
        <f>(D20+D22+D24)/1000</f>
        <v>0</v>
      </c>
    </row>
    <row r="26" spans="2:4" ht="15.75" customHeight="1">
      <c r="B26" s="326" t="s">
        <v>273</v>
      </c>
      <c r="C26" s="179" t="s">
        <v>276</v>
      </c>
      <c r="D26" s="284"/>
    </row>
    <row r="27" spans="2:4">
      <c r="B27" s="327"/>
      <c r="C27" s="15" t="s">
        <v>15</v>
      </c>
      <c r="D27" s="282"/>
    </row>
    <row r="28" spans="2:4">
      <c r="B28" s="327"/>
      <c r="C28" s="15" t="s">
        <v>277</v>
      </c>
      <c r="D28" s="282"/>
    </row>
    <row r="29" spans="2:4">
      <c r="B29" s="327"/>
      <c r="C29" s="15" t="s">
        <v>16</v>
      </c>
      <c r="D29" s="282"/>
    </row>
    <row r="30" spans="2:4">
      <c r="B30" s="327"/>
      <c r="C30" s="15" t="s">
        <v>278</v>
      </c>
      <c r="D30" s="282"/>
    </row>
    <row r="31" spans="2:4" ht="27" thickBot="1">
      <c r="B31" s="328"/>
      <c r="C31" s="191" t="s">
        <v>17</v>
      </c>
      <c r="D31" s="192">
        <f>(D26+D28+D30)/1000</f>
        <v>0</v>
      </c>
    </row>
    <row r="32" spans="2:4" ht="15.75" customHeight="1">
      <c r="B32" s="326" t="s">
        <v>275</v>
      </c>
      <c r="C32" s="185" t="s">
        <v>18</v>
      </c>
      <c r="D32" s="284"/>
    </row>
    <row r="33" spans="2:6">
      <c r="B33" s="327"/>
      <c r="C33" s="157" t="s">
        <v>19</v>
      </c>
      <c r="D33" s="282"/>
    </row>
    <row r="34" spans="2:6" ht="24.75" customHeight="1" thickBot="1">
      <c r="B34" s="328"/>
      <c r="C34" s="186" t="s">
        <v>20</v>
      </c>
      <c r="D34" s="192">
        <f>(D32*D33)/1000</f>
        <v>0</v>
      </c>
    </row>
    <row r="35" spans="2:6" ht="24.9" customHeight="1">
      <c r="B35" s="329" t="s">
        <v>21</v>
      </c>
      <c r="C35" s="193" t="s">
        <v>22</v>
      </c>
      <c r="D35" s="180"/>
      <c r="E35" s="20"/>
    </row>
    <row r="36" spans="2:6" ht="39.75" customHeight="1">
      <c r="B36" s="330"/>
      <c r="C36" s="2" t="s">
        <v>23</v>
      </c>
      <c r="D36" s="174"/>
    </row>
    <row r="37" spans="2:6" ht="38.25" customHeight="1">
      <c r="B37" s="330"/>
      <c r="C37" s="2" t="s">
        <v>24</v>
      </c>
      <c r="D37" s="285"/>
    </row>
    <row r="38" spans="2:6" ht="38.25" customHeight="1">
      <c r="B38" s="330"/>
      <c r="C38" s="2" t="s">
        <v>25</v>
      </c>
      <c r="D38" s="174"/>
    </row>
    <row r="39" spans="2:6" ht="38.25" customHeight="1">
      <c r="B39" s="330"/>
      <c r="C39" s="2" t="s">
        <v>26</v>
      </c>
      <c r="D39" s="174"/>
      <c r="F39" s="21"/>
    </row>
    <row r="40" spans="2:6" ht="38.25" customHeight="1">
      <c r="B40" s="330"/>
      <c r="C40" s="2" t="s">
        <v>27</v>
      </c>
      <c r="D40" s="174"/>
    </row>
    <row r="41" spans="2:6" ht="13.8" thickBot="1">
      <c r="B41" s="331"/>
      <c r="C41" s="177" t="s">
        <v>28</v>
      </c>
      <c r="D41" s="178"/>
    </row>
    <row r="42" spans="2:6" ht="42.75" customHeight="1">
      <c r="B42" s="323" t="s">
        <v>29</v>
      </c>
      <c r="C42" s="179" t="s">
        <v>345</v>
      </c>
      <c r="D42" s="180"/>
    </row>
    <row r="43" spans="2:6" ht="42.75" customHeight="1">
      <c r="B43" s="324"/>
      <c r="C43" s="14" t="s">
        <v>279</v>
      </c>
      <c r="D43" s="174"/>
    </row>
    <row r="44" spans="2:6" ht="21" customHeight="1">
      <c r="B44" s="324"/>
      <c r="C44" s="7" t="s">
        <v>346</v>
      </c>
      <c r="D44" s="174"/>
      <c r="F44" s="21"/>
    </row>
    <row r="45" spans="2:6" ht="42.75" customHeight="1" thickBot="1">
      <c r="B45" s="325"/>
      <c r="C45" s="194" t="s">
        <v>347</v>
      </c>
      <c r="D45" s="178"/>
    </row>
    <row r="46" spans="2:6" ht="42.75" customHeight="1">
      <c r="B46" s="326" t="s">
        <v>670</v>
      </c>
      <c r="C46" s="187" t="s">
        <v>348</v>
      </c>
      <c r="D46" s="284"/>
    </row>
    <row r="47" spans="2:6" ht="43.5" customHeight="1">
      <c r="B47" s="327"/>
      <c r="C47" s="7" t="s">
        <v>349</v>
      </c>
      <c r="D47" s="181"/>
    </row>
    <row r="48" spans="2:6" ht="43.5" customHeight="1" thickBot="1">
      <c r="B48" s="269" t="s">
        <v>242</v>
      </c>
      <c r="C48" s="186"/>
      <c r="D48" s="286"/>
    </row>
    <row r="49" spans="2:46" ht="15.75" customHeight="1">
      <c r="B49" s="332" t="s">
        <v>30</v>
      </c>
      <c r="C49" s="185" t="s">
        <v>31</v>
      </c>
      <c r="D49" s="284"/>
    </row>
    <row r="50" spans="2:46" ht="15.75" customHeight="1">
      <c r="B50" s="333"/>
      <c r="C50" s="14" t="s">
        <v>593</v>
      </c>
      <c r="D50" s="282"/>
    </row>
    <row r="51" spans="2:46">
      <c r="B51" s="333"/>
      <c r="C51" s="10" t="s">
        <v>32</v>
      </c>
      <c r="D51" s="182">
        <f>D49*2.2</f>
        <v>0</v>
      </c>
    </row>
    <row r="52" spans="2:46">
      <c r="B52" s="333"/>
      <c r="C52" s="157" t="s">
        <v>33</v>
      </c>
      <c r="D52" s="282"/>
    </row>
    <row r="53" spans="2:46" ht="26.4">
      <c r="B53" s="333"/>
      <c r="C53" s="14" t="s">
        <v>280</v>
      </c>
      <c r="D53" s="174"/>
    </row>
    <row r="54" spans="2:46">
      <c r="B54" s="333"/>
      <c r="C54" s="14" t="s">
        <v>242</v>
      </c>
      <c r="D54" s="282"/>
    </row>
    <row r="55" spans="2:46">
      <c r="B55" s="333"/>
      <c r="C55" s="14" t="s">
        <v>34</v>
      </c>
      <c r="D55" s="182">
        <f>ROUND(D52*2.2,-0.5)</f>
        <v>0</v>
      </c>
    </row>
    <row r="56" spans="2:46" s="6" customFormat="1" ht="13.8" thickBot="1">
      <c r="B56" s="334"/>
      <c r="C56" s="186" t="s">
        <v>35</v>
      </c>
      <c r="D56" s="198" t="e">
        <f>D52/D49</f>
        <v>#DIV/0!</v>
      </c>
      <c r="E56" s="18"/>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2"/>
      <c r="AS56" s="22"/>
      <c r="AT56" s="22"/>
    </row>
    <row r="57" spans="2:46" s="6" customFormat="1" ht="29.1" customHeight="1">
      <c r="B57" s="199"/>
      <c r="C57" s="179" t="s">
        <v>350</v>
      </c>
      <c r="D57" s="200"/>
      <c r="E57" s="18"/>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2"/>
      <c r="AS57" s="22"/>
      <c r="AT57" s="22"/>
    </row>
    <row r="58" spans="2:46" ht="29.1" customHeight="1">
      <c r="B58" s="183"/>
      <c r="C58" s="14" t="s">
        <v>388</v>
      </c>
      <c r="D58" s="174"/>
    </row>
    <row r="59" spans="2:46" ht="29.1" customHeight="1">
      <c r="B59" s="183"/>
      <c r="C59" s="14" t="s">
        <v>389</v>
      </c>
      <c r="D59" s="174"/>
    </row>
    <row r="60" spans="2:46" ht="38.1" customHeight="1">
      <c r="B60" s="183"/>
      <c r="C60" s="157" t="s">
        <v>36</v>
      </c>
      <c r="D60" s="282"/>
    </row>
    <row r="61" spans="2:46" ht="32.1" customHeight="1">
      <c r="B61" s="183"/>
      <c r="C61" s="10" t="s">
        <v>675</v>
      </c>
      <c r="D61" s="282"/>
    </row>
    <row r="62" spans="2:46" ht="30.6" customHeight="1">
      <c r="B62" s="183"/>
      <c r="C62" s="15" t="s">
        <v>351</v>
      </c>
      <c r="D62" s="282"/>
    </row>
    <row r="63" spans="2:46" ht="35.85" customHeight="1" thickBot="1">
      <c r="B63" s="201"/>
      <c r="C63" s="191" t="s">
        <v>352</v>
      </c>
      <c r="D63" s="286"/>
    </row>
    <row r="64" spans="2:46" ht="39" customHeight="1">
      <c r="B64" s="323" t="s">
        <v>37</v>
      </c>
      <c r="C64" s="195" t="s">
        <v>38</v>
      </c>
      <c r="D64" s="196">
        <f>(D20*D46*0.4*1.3*0.7)/1000</f>
        <v>0</v>
      </c>
    </row>
    <row r="65" spans="2:5" ht="39" customHeight="1">
      <c r="B65" s="324"/>
      <c r="C65" s="3" t="s">
        <v>39</v>
      </c>
      <c r="D65" s="176">
        <f>(D26*D46*0.4*1.3*0.7)/1000</f>
        <v>0</v>
      </c>
    </row>
    <row r="66" spans="2:5" ht="39" customHeight="1" thickBot="1">
      <c r="B66" s="325"/>
      <c r="C66" s="197" t="s">
        <v>40</v>
      </c>
      <c r="D66" s="192">
        <f>(D32*D46*0.4*1.3*0.7)/1000</f>
        <v>0</v>
      </c>
    </row>
    <row r="67" spans="2:5" ht="12.75" customHeight="1">
      <c r="B67" s="314" t="s">
        <v>41</v>
      </c>
      <c r="C67" s="315"/>
      <c r="D67" s="316"/>
    </row>
    <row r="68" spans="2:5">
      <c r="B68" s="317"/>
      <c r="C68" s="318"/>
      <c r="D68" s="319"/>
    </row>
    <row r="69" spans="2:5">
      <c r="B69" s="317"/>
      <c r="C69" s="318"/>
      <c r="D69" s="319"/>
    </row>
    <row r="70" spans="2:5">
      <c r="B70" s="317"/>
      <c r="C70" s="318"/>
      <c r="D70" s="319"/>
    </row>
    <row r="71" spans="2:5">
      <c r="B71" s="317"/>
      <c r="C71" s="318"/>
      <c r="D71" s="319"/>
    </row>
    <row r="72" spans="2:5">
      <c r="B72" s="317"/>
      <c r="C72" s="318"/>
      <c r="D72" s="319"/>
    </row>
    <row r="73" spans="2:5">
      <c r="B73" s="317"/>
      <c r="C73" s="318"/>
      <c r="D73" s="319"/>
    </row>
    <row r="74" spans="2:5">
      <c r="B74" s="317"/>
      <c r="C74" s="318"/>
      <c r="D74" s="319"/>
    </row>
    <row r="75" spans="2:5" ht="13.8" thickBot="1">
      <c r="B75" s="320"/>
      <c r="C75" s="321"/>
      <c r="D75" s="322"/>
    </row>
    <row r="76" spans="2:5" s="9" customFormat="1">
      <c r="B76" s="164"/>
      <c r="C76" s="8"/>
      <c r="D76" s="16"/>
      <c r="E76" s="18"/>
    </row>
    <row r="77" spans="2:5" s="9" customFormat="1">
      <c r="B77" s="164"/>
      <c r="C77" s="8"/>
      <c r="D77" s="16"/>
      <c r="E77" s="18"/>
    </row>
    <row r="78" spans="2:5" s="9" customFormat="1">
      <c r="B78" s="164"/>
      <c r="C78" s="8"/>
      <c r="D78" s="16"/>
      <c r="E78" s="18"/>
    </row>
    <row r="79" spans="2:5" s="9" customFormat="1">
      <c r="B79" s="164"/>
      <c r="C79" s="8"/>
      <c r="D79" s="16"/>
      <c r="E79" s="18"/>
    </row>
    <row r="80" spans="2:5" s="9" customFormat="1">
      <c r="B80" s="164"/>
      <c r="C80" s="8"/>
      <c r="D80" s="16"/>
      <c r="E80" s="18"/>
    </row>
    <row r="81" spans="2:5" s="9" customFormat="1">
      <c r="B81" s="164"/>
      <c r="C81" s="8"/>
      <c r="D81" s="16"/>
      <c r="E81" s="18"/>
    </row>
    <row r="82" spans="2:5" s="9" customFormat="1">
      <c r="B82" s="164"/>
      <c r="C82" s="8"/>
      <c r="D82" s="16"/>
      <c r="E82" s="18"/>
    </row>
    <row r="83" spans="2:5" s="9" customFormat="1">
      <c r="B83" s="164"/>
      <c r="C83" s="8"/>
      <c r="D83" s="16"/>
      <c r="E83" s="18"/>
    </row>
    <row r="84" spans="2:5" s="9" customFormat="1">
      <c r="B84" s="164"/>
      <c r="C84" s="8"/>
      <c r="D84" s="16"/>
      <c r="E84" s="18"/>
    </row>
    <row r="85" spans="2:5" s="9" customFormat="1">
      <c r="B85" s="164"/>
      <c r="C85" s="8"/>
      <c r="D85" s="16"/>
      <c r="E85" s="18"/>
    </row>
    <row r="86" spans="2:5" s="9" customFormat="1">
      <c r="B86" s="164"/>
      <c r="C86" s="8"/>
      <c r="D86" s="16"/>
      <c r="E86" s="18"/>
    </row>
    <row r="87" spans="2:5" s="9" customFormat="1">
      <c r="B87" s="164"/>
      <c r="C87" s="8"/>
      <c r="D87" s="16"/>
      <c r="E87" s="18"/>
    </row>
    <row r="88" spans="2:5" s="9" customFormat="1">
      <c r="B88" s="164"/>
      <c r="C88" s="8"/>
      <c r="D88" s="16"/>
      <c r="E88" s="18"/>
    </row>
    <row r="89" spans="2:5" s="9" customFormat="1">
      <c r="B89" s="164"/>
      <c r="C89" s="8"/>
      <c r="D89" s="16"/>
      <c r="E89" s="18"/>
    </row>
    <row r="90" spans="2:5" s="9" customFormat="1">
      <c r="B90" s="164"/>
      <c r="C90" s="8"/>
      <c r="D90" s="16"/>
      <c r="E90" s="18"/>
    </row>
    <row r="91" spans="2:5" s="9" customFormat="1">
      <c r="B91" s="164"/>
      <c r="C91" s="8"/>
      <c r="D91" s="16"/>
      <c r="E91" s="18"/>
    </row>
    <row r="92" spans="2:5" s="9" customFormat="1">
      <c r="B92" s="164"/>
      <c r="C92" s="8"/>
      <c r="D92" s="16"/>
      <c r="E92" s="18"/>
    </row>
    <row r="93" spans="2:5" s="9" customFormat="1">
      <c r="B93" s="164"/>
      <c r="C93" s="8"/>
      <c r="D93" s="16"/>
      <c r="E93" s="18"/>
    </row>
    <row r="94" spans="2:5" s="9" customFormat="1">
      <c r="B94" s="164"/>
      <c r="C94" s="8"/>
      <c r="D94" s="16"/>
      <c r="E94" s="18"/>
    </row>
    <row r="95" spans="2:5" s="9" customFormat="1">
      <c r="B95" s="164"/>
      <c r="C95" s="8"/>
      <c r="D95" s="16"/>
      <c r="E95" s="18"/>
    </row>
    <row r="96" spans="2:5" s="9" customFormat="1">
      <c r="B96" s="164"/>
      <c r="C96" s="8"/>
      <c r="D96" s="16"/>
      <c r="E96" s="18"/>
    </row>
    <row r="97" spans="2:5" s="9" customFormat="1">
      <c r="B97" s="164"/>
      <c r="C97" s="8"/>
      <c r="D97" s="16"/>
      <c r="E97" s="18"/>
    </row>
    <row r="98" spans="2:5" s="9" customFormat="1">
      <c r="B98" s="164"/>
      <c r="C98" s="8"/>
      <c r="D98" s="16"/>
      <c r="E98" s="18"/>
    </row>
    <row r="99" spans="2:5" s="9" customFormat="1">
      <c r="B99" s="164"/>
      <c r="C99" s="8"/>
      <c r="D99" s="16"/>
      <c r="E99" s="18"/>
    </row>
    <row r="100" spans="2:5" s="9" customFormat="1">
      <c r="B100" s="164"/>
      <c r="C100" s="8"/>
      <c r="D100" s="16"/>
      <c r="E100" s="18"/>
    </row>
    <row r="101" spans="2:5" s="9" customFormat="1">
      <c r="B101" s="164"/>
      <c r="C101" s="8"/>
      <c r="D101" s="16"/>
      <c r="E101" s="18"/>
    </row>
    <row r="102" spans="2:5" s="9" customFormat="1">
      <c r="B102" s="164"/>
      <c r="C102" s="8"/>
      <c r="D102" s="16"/>
      <c r="E102" s="18"/>
    </row>
    <row r="103" spans="2:5" s="9" customFormat="1">
      <c r="B103" s="164"/>
      <c r="C103" s="8"/>
      <c r="D103" s="16"/>
      <c r="E103" s="18"/>
    </row>
    <row r="104" spans="2:5" s="9" customFormat="1">
      <c r="B104" s="164"/>
      <c r="C104" s="8"/>
      <c r="D104" s="16"/>
      <c r="E104" s="18"/>
    </row>
    <row r="105" spans="2:5" s="9" customFormat="1">
      <c r="B105" s="164"/>
      <c r="C105" s="8"/>
      <c r="D105" s="16"/>
      <c r="E105" s="18"/>
    </row>
    <row r="106" spans="2:5" s="9" customFormat="1">
      <c r="B106" s="164"/>
      <c r="C106" s="8"/>
      <c r="D106" s="16"/>
      <c r="E106" s="18"/>
    </row>
    <row r="107" spans="2:5" s="9" customFormat="1">
      <c r="B107" s="164"/>
      <c r="C107" s="8"/>
      <c r="D107" s="16"/>
      <c r="E107" s="18"/>
    </row>
    <row r="108" spans="2:5" s="9" customFormat="1">
      <c r="B108" s="164"/>
      <c r="C108" s="8"/>
      <c r="D108" s="16"/>
      <c r="E108" s="18"/>
    </row>
    <row r="109" spans="2:5" s="9" customFormat="1">
      <c r="B109" s="164"/>
      <c r="C109" s="8"/>
      <c r="D109" s="16"/>
      <c r="E109" s="18"/>
    </row>
    <row r="110" spans="2:5" s="9" customFormat="1">
      <c r="B110" s="164"/>
      <c r="C110" s="8"/>
      <c r="D110" s="16"/>
      <c r="E110" s="18"/>
    </row>
    <row r="111" spans="2:5" s="9" customFormat="1">
      <c r="B111" s="164"/>
      <c r="C111" s="8"/>
      <c r="D111" s="16"/>
      <c r="E111" s="18"/>
    </row>
    <row r="112" spans="2:5" s="9" customFormat="1">
      <c r="B112" s="164"/>
      <c r="C112" s="8"/>
      <c r="D112" s="16"/>
      <c r="E112" s="18"/>
    </row>
    <row r="113" spans="2:5" s="9" customFormat="1">
      <c r="B113" s="164"/>
      <c r="C113" s="8"/>
      <c r="D113" s="16"/>
      <c r="E113" s="18"/>
    </row>
    <row r="114" spans="2:5" s="9" customFormat="1">
      <c r="B114" s="164"/>
      <c r="C114" s="8"/>
      <c r="D114" s="16"/>
      <c r="E114" s="18"/>
    </row>
    <row r="115" spans="2:5" s="9" customFormat="1">
      <c r="B115" s="164"/>
      <c r="C115" s="8"/>
      <c r="D115" s="16"/>
      <c r="E115" s="18"/>
    </row>
    <row r="116" spans="2:5" s="9" customFormat="1">
      <c r="B116" s="164"/>
      <c r="C116" s="8"/>
      <c r="D116" s="16"/>
      <c r="E116" s="18"/>
    </row>
    <row r="117" spans="2:5" s="9" customFormat="1">
      <c r="B117" s="164"/>
      <c r="C117" s="8"/>
      <c r="D117" s="16"/>
      <c r="E117" s="18"/>
    </row>
    <row r="118" spans="2:5" s="9" customFormat="1">
      <c r="B118" s="164"/>
      <c r="C118" s="8"/>
      <c r="D118" s="16"/>
      <c r="E118" s="18"/>
    </row>
    <row r="119" spans="2:5" s="9" customFormat="1">
      <c r="B119" s="164"/>
      <c r="C119" s="8"/>
      <c r="D119" s="16"/>
      <c r="E119" s="18"/>
    </row>
    <row r="120" spans="2:5" s="9" customFormat="1">
      <c r="B120" s="164"/>
      <c r="C120" s="8"/>
      <c r="D120" s="16"/>
      <c r="E120" s="18"/>
    </row>
    <row r="121" spans="2:5" s="9" customFormat="1">
      <c r="B121" s="164"/>
      <c r="C121" s="8"/>
      <c r="D121" s="16"/>
      <c r="E121" s="18"/>
    </row>
    <row r="122" spans="2:5" s="9" customFormat="1">
      <c r="B122" s="164"/>
      <c r="C122" s="8"/>
      <c r="D122" s="16"/>
      <c r="E122" s="18"/>
    </row>
    <row r="123" spans="2:5" s="9" customFormat="1">
      <c r="B123" s="164"/>
      <c r="C123" s="8"/>
      <c r="D123" s="16"/>
      <c r="E123" s="18"/>
    </row>
    <row r="124" spans="2:5" s="9" customFormat="1">
      <c r="B124" s="164"/>
      <c r="C124" s="8"/>
      <c r="D124" s="16"/>
      <c r="E124" s="18"/>
    </row>
    <row r="125" spans="2:5" s="9" customFormat="1">
      <c r="B125" s="164"/>
      <c r="C125" s="8"/>
      <c r="D125" s="16"/>
      <c r="E125" s="18"/>
    </row>
    <row r="126" spans="2:5" s="9" customFormat="1">
      <c r="B126" s="164"/>
      <c r="C126" s="8"/>
      <c r="D126" s="16"/>
      <c r="E126" s="18"/>
    </row>
    <row r="127" spans="2:5" s="9" customFormat="1">
      <c r="B127" s="164"/>
      <c r="C127" s="8"/>
      <c r="D127" s="16"/>
      <c r="E127" s="18"/>
    </row>
    <row r="128" spans="2:5" s="9" customFormat="1">
      <c r="B128" s="164"/>
      <c r="C128" s="8"/>
      <c r="D128" s="16"/>
      <c r="E128" s="18"/>
    </row>
    <row r="129" spans="2:5" s="9" customFormat="1">
      <c r="B129" s="164"/>
      <c r="C129" s="8"/>
      <c r="D129" s="16"/>
      <c r="E129" s="18"/>
    </row>
    <row r="130" spans="2:5" s="9" customFormat="1">
      <c r="B130" s="164"/>
      <c r="C130" s="8"/>
      <c r="D130" s="16"/>
      <c r="E130" s="18"/>
    </row>
    <row r="131" spans="2:5" s="9" customFormat="1">
      <c r="B131" s="164"/>
      <c r="C131" s="8"/>
      <c r="D131" s="16"/>
      <c r="E131" s="18"/>
    </row>
    <row r="132" spans="2:5" s="9" customFormat="1">
      <c r="B132" s="164"/>
      <c r="C132" s="8"/>
      <c r="D132" s="16"/>
      <c r="E132" s="18"/>
    </row>
    <row r="133" spans="2:5" s="9" customFormat="1">
      <c r="B133" s="164"/>
      <c r="C133" s="8"/>
      <c r="D133" s="16"/>
      <c r="E133" s="18"/>
    </row>
    <row r="134" spans="2:5" s="9" customFormat="1">
      <c r="B134" s="164"/>
      <c r="C134" s="8"/>
      <c r="D134" s="16"/>
      <c r="E134" s="18"/>
    </row>
    <row r="135" spans="2:5" s="9" customFormat="1">
      <c r="B135" s="164"/>
      <c r="C135" s="8"/>
      <c r="D135" s="16"/>
      <c r="E135" s="18"/>
    </row>
    <row r="136" spans="2:5" s="9" customFormat="1">
      <c r="B136" s="164"/>
      <c r="C136" s="8"/>
      <c r="D136" s="16"/>
      <c r="E136" s="18"/>
    </row>
    <row r="137" spans="2:5" s="9" customFormat="1">
      <c r="B137" s="164"/>
      <c r="C137" s="8"/>
      <c r="D137" s="16"/>
      <c r="E137" s="18"/>
    </row>
    <row r="138" spans="2:5" s="9" customFormat="1">
      <c r="B138" s="164"/>
      <c r="C138" s="8"/>
      <c r="D138" s="16"/>
      <c r="E138" s="18"/>
    </row>
    <row r="139" spans="2:5" s="9" customFormat="1">
      <c r="B139" s="164"/>
      <c r="C139" s="8"/>
      <c r="D139" s="16"/>
      <c r="E139" s="18"/>
    </row>
    <row r="140" spans="2:5" s="9" customFormat="1">
      <c r="B140" s="164"/>
      <c r="C140" s="8"/>
      <c r="D140" s="16"/>
      <c r="E140" s="18"/>
    </row>
    <row r="141" spans="2:5" s="9" customFormat="1">
      <c r="B141" s="164"/>
      <c r="C141" s="8"/>
      <c r="D141" s="16"/>
      <c r="E141" s="18"/>
    </row>
    <row r="142" spans="2:5" s="9" customFormat="1">
      <c r="B142" s="164"/>
      <c r="C142" s="8"/>
      <c r="D142" s="16"/>
      <c r="E142" s="18"/>
    </row>
    <row r="143" spans="2:5" s="9" customFormat="1">
      <c r="B143" s="164"/>
      <c r="C143" s="8"/>
      <c r="D143" s="16"/>
      <c r="E143" s="18"/>
    </row>
    <row r="144" spans="2:5" s="9" customFormat="1">
      <c r="B144" s="164"/>
      <c r="C144" s="8"/>
      <c r="D144" s="16"/>
      <c r="E144" s="18"/>
    </row>
    <row r="145" spans="2:5" s="9" customFormat="1">
      <c r="B145" s="164"/>
      <c r="C145" s="8"/>
      <c r="D145" s="16"/>
      <c r="E145" s="18"/>
    </row>
    <row r="146" spans="2:5" s="9" customFormat="1">
      <c r="B146" s="164"/>
      <c r="C146" s="8"/>
      <c r="D146" s="16"/>
      <c r="E146" s="18"/>
    </row>
    <row r="147" spans="2:5" s="9" customFormat="1">
      <c r="B147" s="164"/>
      <c r="C147" s="8"/>
      <c r="D147" s="16"/>
      <c r="E147" s="18"/>
    </row>
    <row r="148" spans="2:5" s="9" customFormat="1">
      <c r="B148" s="164"/>
      <c r="C148" s="8"/>
      <c r="D148" s="16"/>
      <c r="E148" s="18"/>
    </row>
    <row r="149" spans="2:5" s="9" customFormat="1">
      <c r="B149" s="164"/>
      <c r="C149" s="8"/>
      <c r="D149" s="16"/>
      <c r="E149" s="18"/>
    </row>
    <row r="150" spans="2:5" s="9" customFormat="1">
      <c r="B150" s="164"/>
      <c r="C150" s="8"/>
      <c r="D150" s="16"/>
      <c r="E150" s="18"/>
    </row>
    <row r="151" spans="2:5" s="9" customFormat="1">
      <c r="B151" s="164"/>
      <c r="C151" s="8"/>
      <c r="D151" s="16"/>
      <c r="E151" s="18"/>
    </row>
    <row r="152" spans="2:5" s="9" customFormat="1">
      <c r="B152" s="164"/>
      <c r="C152" s="8"/>
      <c r="D152" s="16"/>
      <c r="E152" s="18"/>
    </row>
    <row r="153" spans="2:5" s="9" customFormat="1">
      <c r="B153" s="164"/>
      <c r="C153" s="8"/>
      <c r="D153" s="16"/>
      <c r="E153" s="18"/>
    </row>
    <row r="154" spans="2:5" s="9" customFormat="1">
      <c r="B154" s="164"/>
      <c r="C154" s="8"/>
      <c r="D154" s="16"/>
      <c r="E154" s="18"/>
    </row>
    <row r="155" spans="2:5" s="9" customFormat="1">
      <c r="B155" s="164"/>
      <c r="C155" s="8"/>
      <c r="D155" s="16"/>
      <c r="E155" s="18"/>
    </row>
    <row r="156" spans="2:5" s="9" customFormat="1">
      <c r="B156" s="164"/>
      <c r="C156" s="8"/>
      <c r="D156" s="16"/>
      <c r="E156" s="18"/>
    </row>
    <row r="157" spans="2:5" s="9" customFormat="1">
      <c r="B157" s="164"/>
      <c r="C157" s="8"/>
      <c r="D157" s="16"/>
      <c r="E157" s="18"/>
    </row>
    <row r="158" spans="2:5" s="9" customFormat="1">
      <c r="B158" s="164"/>
      <c r="C158" s="8"/>
      <c r="D158" s="16"/>
      <c r="E158" s="18"/>
    </row>
    <row r="159" spans="2:5" s="9" customFormat="1">
      <c r="B159" s="164"/>
      <c r="C159" s="8"/>
      <c r="D159" s="16"/>
      <c r="E159" s="18"/>
    </row>
    <row r="160" spans="2:5" s="9" customFormat="1">
      <c r="B160" s="164"/>
      <c r="C160" s="8"/>
      <c r="D160" s="16"/>
      <c r="E160" s="18"/>
    </row>
    <row r="161" spans="2:5" s="9" customFormat="1">
      <c r="B161" s="164"/>
      <c r="C161" s="8"/>
      <c r="D161" s="16"/>
      <c r="E161" s="18"/>
    </row>
    <row r="162" spans="2:5" s="9" customFormat="1">
      <c r="B162" s="164"/>
      <c r="C162" s="8"/>
      <c r="D162" s="16"/>
      <c r="E162" s="18"/>
    </row>
    <row r="163" spans="2:5" s="9" customFormat="1">
      <c r="B163" s="164"/>
      <c r="C163" s="8"/>
      <c r="D163" s="16"/>
      <c r="E163" s="18"/>
    </row>
    <row r="164" spans="2:5" s="9" customFormat="1">
      <c r="B164" s="164"/>
      <c r="C164" s="8"/>
      <c r="D164" s="16"/>
      <c r="E164" s="18"/>
    </row>
    <row r="165" spans="2:5" s="9" customFormat="1">
      <c r="B165" s="164"/>
      <c r="C165" s="8"/>
      <c r="D165" s="16"/>
      <c r="E165" s="18"/>
    </row>
    <row r="166" spans="2:5" s="9" customFormat="1">
      <c r="B166" s="164"/>
      <c r="C166" s="8"/>
      <c r="D166" s="16"/>
      <c r="E166" s="18"/>
    </row>
    <row r="167" spans="2:5" s="9" customFormat="1">
      <c r="B167" s="164"/>
      <c r="C167" s="8"/>
      <c r="D167" s="16"/>
      <c r="E167" s="18"/>
    </row>
    <row r="168" spans="2:5" s="9" customFormat="1">
      <c r="B168" s="164"/>
      <c r="C168" s="8"/>
      <c r="D168" s="16"/>
      <c r="E168" s="18"/>
    </row>
    <row r="169" spans="2:5" s="9" customFormat="1">
      <c r="B169" s="164"/>
      <c r="C169" s="8"/>
      <c r="D169" s="16"/>
      <c r="E169" s="18"/>
    </row>
    <row r="170" spans="2:5" s="9" customFormat="1">
      <c r="B170" s="164"/>
      <c r="C170" s="8"/>
      <c r="D170" s="16"/>
      <c r="E170" s="18"/>
    </row>
    <row r="171" spans="2:5" s="9" customFormat="1">
      <c r="B171" s="164"/>
      <c r="C171" s="8"/>
      <c r="D171" s="16"/>
      <c r="E171" s="18"/>
    </row>
    <row r="172" spans="2:5" s="9" customFormat="1">
      <c r="B172" s="164"/>
      <c r="C172" s="8"/>
      <c r="D172" s="16"/>
      <c r="E172" s="18"/>
    </row>
    <row r="173" spans="2:5" s="9" customFormat="1">
      <c r="B173" s="164"/>
      <c r="C173" s="8"/>
      <c r="D173" s="16"/>
      <c r="E173" s="18"/>
    </row>
    <row r="174" spans="2:5" s="9" customFormat="1">
      <c r="B174" s="164"/>
      <c r="C174" s="8"/>
      <c r="D174" s="16"/>
      <c r="E174" s="18"/>
    </row>
    <row r="175" spans="2:5" s="9" customFormat="1">
      <c r="B175" s="164"/>
      <c r="C175" s="8"/>
      <c r="D175" s="16"/>
      <c r="E175" s="18"/>
    </row>
    <row r="176" spans="2:5" s="9" customFormat="1">
      <c r="B176" s="164"/>
      <c r="C176" s="8"/>
      <c r="D176" s="16"/>
      <c r="E176" s="18"/>
    </row>
    <row r="177" spans="2:5" s="9" customFormat="1">
      <c r="B177" s="164"/>
      <c r="C177" s="8"/>
      <c r="D177" s="16"/>
      <c r="E177" s="18"/>
    </row>
    <row r="178" spans="2:5" s="9" customFormat="1">
      <c r="B178" s="164"/>
      <c r="C178" s="8"/>
      <c r="D178" s="16"/>
      <c r="E178" s="18"/>
    </row>
    <row r="179" spans="2:5" s="9" customFormat="1">
      <c r="B179" s="164"/>
      <c r="C179" s="8"/>
      <c r="D179" s="16"/>
      <c r="E179" s="18"/>
    </row>
    <row r="180" spans="2:5" s="9" customFormat="1">
      <c r="B180" s="164"/>
      <c r="C180" s="8"/>
      <c r="D180" s="16"/>
      <c r="E180" s="18"/>
    </row>
    <row r="181" spans="2:5" s="9" customFormat="1">
      <c r="B181" s="164"/>
      <c r="C181" s="8"/>
      <c r="D181" s="16"/>
      <c r="E181" s="18"/>
    </row>
    <row r="182" spans="2:5" s="9" customFormat="1">
      <c r="B182" s="164"/>
      <c r="C182" s="8"/>
      <c r="D182" s="16"/>
      <c r="E182" s="18"/>
    </row>
    <row r="183" spans="2:5" s="9" customFormat="1">
      <c r="B183" s="164"/>
      <c r="C183" s="8"/>
      <c r="D183" s="16"/>
      <c r="E183" s="18"/>
    </row>
    <row r="184" spans="2:5" s="9" customFormat="1">
      <c r="B184" s="164"/>
      <c r="C184" s="8"/>
      <c r="D184" s="16"/>
      <c r="E184" s="18"/>
    </row>
    <row r="185" spans="2:5" s="9" customFormat="1">
      <c r="B185" s="164"/>
      <c r="C185" s="8"/>
      <c r="D185" s="16"/>
      <c r="E185" s="18"/>
    </row>
    <row r="186" spans="2:5" s="9" customFormat="1">
      <c r="B186" s="164"/>
      <c r="C186" s="8"/>
      <c r="D186" s="16"/>
      <c r="E186" s="18"/>
    </row>
    <row r="187" spans="2:5" s="9" customFormat="1">
      <c r="B187" s="164"/>
      <c r="C187" s="8"/>
      <c r="D187" s="16"/>
      <c r="E187" s="18"/>
    </row>
    <row r="188" spans="2:5" s="9" customFormat="1">
      <c r="B188" s="164"/>
      <c r="C188" s="8"/>
      <c r="D188" s="16"/>
      <c r="E188" s="18"/>
    </row>
    <row r="189" spans="2:5" s="9" customFormat="1">
      <c r="B189" s="164"/>
      <c r="C189" s="8"/>
      <c r="D189" s="16"/>
      <c r="E189" s="18"/>
    </row>
    <row r="190" spans="2:5" s="9" customFormat="1">
      <c r="B190" s="164"/>
      <c r="C190" s="8"/>
      <c r="D190" s="16"/>
      <c r="E190" s="18"/>
    </row>
    <row r="191" spans="2:5" s="9" customFormat="1">
      <c r="B191" s="164"/>
      <c r="C191" s="8"/>
      <c r="D191" s="16"/>
      <c r="E191" s="18"/>
    </row>
    <row r="192" spans="2:5" s="9" customFormat="1">
      <c r="B192" s="164"/>
      <c r="C192" s="8"/>
      <c r="D192" s="16"/>
      <c r="E192" s="18"/>
    </row>
    <row r="193" spans="2:5" s="9" customFormat="1">
      <c r="B193" s="164"/>
      <c r="C193" s="8"/>
      <c r="D193" s="16"/>
      <c r="E193" s="18"/>
    </row>
    <row r="194" spans="2:5" s="9" customFormat="1">
      <c r="B194" s="164"/>
      <c r="C194" s="8"/>
      <c r="D194" s="16"/>
      <c r="E194" s="18"/>
    </row>
    <row r="195" spans="2:5" s="9" customFormat="1">
      <c r="B195" s="164"/>
      <c r="C195" s="8"/>
      <c r="D195" s="16"/>
      <c r="E195" s="18"/>
    </row>
    <row r="196" spans="2:5" s="9" customFormat="1">
      <c r="B196" s="164"/>
      <c r="C196" s="8"/>
      <c r="D196" s="16"/>
      <c r="E196" s="18"/>
    </row>
    <row r="197" spans="2:5" s="9" customFormat="1">
      <c r="B197" s="164"/>
      <c r="C197" s="8"/>
      <c r="D197" s="16"/>
      <c r="E197" s="18"/>
    </row>
    <row r="198" spans="2:5" s="9" customFormat="1">
      <c r="B198" s="164"/>
      <c r="C198" s="8"/>
      <c r="D198" s="16"/>
      <c r="E198" s="18"/>
    </row>
    <row r="199" spans="2:5" s="9" customFormat="1">
      <c r="B199" s="164"/>
      <c r="C199" s="8"/>
      <c r="D199" s="16"/>
      <c r="E199" s="18"/>
    </row>
    <row r="200" spans="2:5" s="9" customFormat="1">
      <c r="B200" s="164"/>
      <c r="C200" s="8"/>
      <c r="D200" s="16"/>
      <c r="E200" s="18"/>
    </row>
    <row r="201" spans="2:5" s="9" customFormat="1">
      <c r="B201" s="164"/>
      <c r="C201" s="8"/>
      <c r="D201" s="16"/>
      <c r="E201" s="18"/>
    </row>
    <row r="202" spans="2:5" s="9" customFormat="1">
      <c r="B202" s="164"/>
      <c r="C202" s="8"/>
      <c r="D202" s="16"/>
      <c r="E202" s="18"/>
    </row>
    <row r="203" spans="2:5" s="9" customFormat="1">
      <c r="B203" s="164"/>
      <c r="C203" s="8"/>
      <c r="D203" s="16"/>
      <c r="E203" s="18"/>
    </row>
    <row r="204" spans="2:5" s="9" customFormat="1">
      <c r="B204" s="164"/>
      <c r="C204" s="8"/>
      <c r="D204" s="16"/>
      <c r="E204" s="18"/>
    </row>
    <row r="205" spans="2:5" s="9" customFormat="1">
      <c r="B205" s="164"/>
      <c r="C205" s="8"/>
      <c r="D205" s="16"/>
      <c r="E205" s="18"/>
    </row>
    <row r="206" spans="2:5" s="9" customFormat="1">
      <c r="B206" s="164"/>
      <c r="C206" s="8"/>
      <c r="D206" s="16"/>
      <c r="E206" s="18"/>
    </row>
    <row r="207" spans="2:5" s="9" customFormat="1">
      <c r="B207" s="164"/>
      <c r="C207" s="8"/>
      <c r="D207" s="16"/>
      <c r="E207" s="18"/>
    </row>
    <row r="208" spans="2:5" s="9" customFormat="1">
      <c r="B208" s="164"/>
      <c r="C208" s="8"/>
      <c r="D208" s="16"/>
      <c r="E208" s="18"/>
    </row>
    <row r="209" spans="2:5" s="9" customFormat="1">
      <c r="B209" s="164"/>
      <c r="C209" s="8"/>
      <c r="D209" s="16"/>
      <c r="E209" s="18"/>
    </row>
    <row r="210" spans="2:5" s="9" customFormat="1">
      <c r="B210" s="164"/>
      <c r="C210" s="8"/>
      <c r="D210" s="16"/>
      <c r="E210" s="18"/>
    </row>
    <row r="211" spans="2:5" s="9" customFormat="1">
      <c r="B211" s="164"/>
      <c r="C211" s="8"/>
      <c r="D211" s="16"/>
      <c r="E211" s="18"/>
    </row>
    <row r="212" spans="2:5" s="9" customFormat="1">
      <c r="B212" s="164"/>
      <c r="C212" s="8"/>
      <c r="D212" s="16"/>
      <c r="E212" s="18"/>
    </row>
    <row r="213" spans="2:5" s="9" customFormat="1">
      <c r="B213" s="164"/>
      <c r="C213" s="8"/>
      <c r="D213" s="16"/>
      <c r="E213" s="18"/>
    </row>
    <row r="214" spans="2:5" s="9" customFormat="1">
      <c r="B214" s="164"/>
      <c r="C214" s="8"/>
      <c r="D214" s="16"/>
      <c r="E214" s="18"/>
    </row>
    <row r="215" spans="2:5" s="9" customFormat="1">
      <c r="B215" s="164"/>
      <c r="C215" s="8"/>
      <c r="D215" s="16"/>
      <c r="E215" s="18"/>
    </row>
    <row r="216" spans="2:5" s="9" customFormat="1">
      <c r="B216" s="164"/>
      <c r="C216" s="8"/>
      <c r="D216" s="16"/>
      <c r="E216" s="18"/>
    </row>
    <row r="217" spans="2:5" s="9" customFormat="1">
      <c r="B217" s="164"/>
      <c r="C217" s="8"/>
      <c r="D217" s="16"/>
      <c r="E217" s="18"/>
    </row>
    <row r="218" spans="2:5" s="9" customFormat="1">
      <c r="B218" s="164"/>
      <c r="C218" s="8"/>
      <c r="D218" s="16"/>
      <c r="E218" s="18"/>
    </row>
    <row r="219" spans="2:5" s="9" customFormat="1">
      <c r="B219" s="164"/>
      <c r="C219" s="8"/>
      <c r="D219" s="16"/>
      <c r="E219" s="18"/>
    </row>
    <row r="220" spans="2:5" s="9" customFormat="1">
      <c r="B220" s="164"/>
      <c r="C220" s="8"/>
      <c r="D220" s="16"/>
      <c r="E220" s="18"/>
    </row>
    <row r="221" spans="2:5" s="9" customFormat="1">
      <c r="B221" s="164"/>
      <c r="C221" s="8"/>
      <c r="D221" s="16"/>
      <c r="E221" s="18"/>
    </row>
    <row r="222" spans="2:5" s="9" customFormat="1">
      <c r="B222" s="164"/>
      <c r="C222" s="8"/>
      <c r="D222" s="16"/>
      <c r="E222" s="18"/>
    </row>
    <row r="223" spans="2:5" s="9" customFormat="1">
      <c r="B223" s="164"/>
      <c r="C223" s="8"/>
      <c r="D223" s="16"/>
      <c r="E223" s="18"/>
    </row>
    <row r="224" spans="2:5" s="9" customFormat="1">
      <c r="B224" s="164"/>
      <c r="C224" s="8"/>
      <c r="D224" s="16"/>
      <c r="E224" s="18"/>
    </row>
    <row r="225" spans="2:5" s="9" customFormat="1">
      <c r="B225" s="164"/>
      <c r="C225" s="8"/>
      <c r="D225" s="16"/>
      <c r="E225" s="18"/>
    </row>
    <row r="226" spans="2:5" s="9" customFormat="1">
      <c r="B226" s="164"/>
      <c r="C226" s="8"/>
      <c r="D226" s="16"/>
      <c r="E226" s="18"/>
    </row>
    <row r="227" spans="2:5" s="9" customFormat="1">
      <c r="B227" s="164"/>
      <c r="C227" s="8"/>
      <c r="D227" s="16"/>
      <c r="E227" s="18"/>
    </row>
    <row r="228" spans="2:5" s="9" customFormat="1">
      <c r="B228" s="164"/>
      <c r="C228" s="8"/>
      <c r="D228" s="16"/>
      <c r="E228" s="18"/>
    </row>
    <row r="229" spans="2:5" s="9" customFormat="1">
      <c r="B229" s="164"/>
      <c r="C229" s="8"/>
      <c r="D229" s="16"/>
      <c r="E229" s="18"/>
    </row>
    <row r="230" spans="2:5" s="9" customFormat="1">
      <c r="B230" s="164"/>
      <c r="C230" s="8"/>
      <c r="D230" s="16"/>
      <c r="E230" s="18"/>
    </row>
    <row r="231" spans="2:5" s="9" customFormat="1">
      <c r="B231" s="164"/>
      <c r="C231" s="8"/>
      <c r="D231" s="16"/>
      <c r="E231" s="18"/>
    </row>
    <row r="232" spans="2:5" s="9" customFormat="1">
      <c r="B232" s="164"/>
      <c r="C232" s="8"/>
      <c r="D232" s="16"/>
      <c r="E232" s="18"/>
    </row>
    <row r="233" spans="2:5" s="9" customFormat="1">
      <c r="B233" s="164"/>
      <c r="C233" s="8"/>
      <c r="D233" s="16"/>
      <c r="E233" s="18"/>
    </row>
    <row r="234" spans="2:5" s="9" customFormat="1">
      <c r="B234" s="164"/>
      <c r="C234" s="8"/>
      <c r="D234" s="16"/>
      <c r="E234" s="18"/>
    </row>
    <row r="235" spans="2:5" s="9" customFormat="1">
      <c r="B235" s="164"/>
      <c r="C235" s="8"/>
      <c r="D235" s="16"/>
      <c r="E235" s="18"/>
    </row>
    <row r="236" spans="2:5" s="9" customFormat="1">
      <c r="B236" s="164"/>
      <c r="C236" s="8"/>
      <c r="D236" s="16"/>
      <c r="E236" s="18"/>
    </row>
    <row r="237" spans="2:5" s="9" customFormat="1">
      <c r="B237" s="164"/>
      <c r="C237" s="8"/>
      <c r="D237" s="16"/>
      <c r="E237" s="18"/>
    </row>
    <row r="238" spans="2:5" s="9" customFormat="1">
      <c r="B238" s="164"/>
      <c r="C238" s="8"/>
      <c r="D238" s="16"/>
      <c r="E238" s="18"/>
    </row>
    <row r="239" spans="2:5" s="9" customFormat="1">
      <c r="B239" s="164"/>
      <c r="C239" s="8"/>
      <c r="D239" s="16"/>
      <c r="E239" s="18"/>
    </row>
    <row r="240" spans="2:5" s="9" customFormat="1">
      <c r="B240" s="164"/>
      <c r="C240" s="8"/>
      <c r="D240" s="16"/>
      <c r="E240" s="18"/>
    </row>
    <row r="241" spans="2:5" s="9" customFormat="1">
      <c r="B241" s="164"/>
      <c r="C241" s="8"/>
      <c r="D241" s="16"/>
      <c r="E241" s="18"/>
    </row>
    <row r="242" spans="2:5" s="9" customFormat="1">
      <c r="B242" s="164"/>
      <c r="C242" s="8"/>
      <c r="D242" s="16"/>
      <c r="E242" s="18"/>
    </row>
    <row r="243" spans="2:5" s="9" customFormat="1">
      <c r="B243" s="164"/>
      <c r="C243" s="8"/>
      <c r="D243" s="16"/>
      <c r="E243" s="18"/>
    </row>
    <row r="244" spans="2:5" s="9" customFormat="1">
      <c r="B244" s="164"/>
      <c r="C244" s="8"/>
      <c r="D244" s="16"/>
      <c r="E244" s="18"/>
    </row>
    <row r="245" spans="2:5" s="9" customFormat="1">
      <c r="B245" s="164"/>
      <c r="C245" s="8"/>
      <c r="D245" s="16"/>
      <c r="E245" s="18"/>
    </row>
    <row r="246" spans="2:5" s="9" customFormat="1">
      <c r="B246" s="164"/>
      <c r="C246" s="8"/>
      <c r="D246" s="16"/>
      <c r="E246" s="18"/>
    </row>
    <row r="247" spans="2:5" s="9" customFormat="1">
      <c r="B247" s="164"/>
      <c r="C247" s="8"/>
      <c r="D247" s="16"/>
      <c r="E247" s="18"/>
    </row>
    <row r="248" spans="2:5" s="9" customFormat="1">
      <c r="B248" s="164"/>
      <c r="C248" s="8"/>
      <c r="D248" s="16"/>
      <c r="E248" s="18"/>
    </row>
    <row r="249" spans="2:5" s="9" customFormat="1">
      <c r="B249" s="164"/>
      <c r="C249" s="8"/>
      <c r="D249" s="16"/>
      <c r="E249" s="18"/>
    </row>
    <row r="250" spans="2:5" s="9" customFormat="1">
      <c r="B250" s="164"/>
      <c r="C250" s="8"/>
      <c r="D250" s="16"/>
      <c r="E250" s="18"/>
    </row>
    <row r="251" spans="2:5" s="9" customFormat="1">
      <c r="B251" s="164"/>
      <c r="C251" s="8"/>
      <c r="D251" s="16"/>
      <c r="E251" s="18"/>
    </row>
    <row r="252" spans="2:5" s="9" customFormat="1">
      <c r="B252" s="164"/>
      <c r="C252" s="8"/>
      <c r="D252" s="16"/>
      <c r="E252" s="18"/>
    </row>
    <row r="253" spans="2:5" s="9" customFormat="1">
      <c r="B253" s="164"/>
      <c r="C253" s="8"/>
      <c r="D253" s="16"/>
      <c r="E253" s="18"/>
    </row>
    <row r="254" spans="2:5" s="9" customFormat="1">
      <c r="B254" s="164"/>
      <c r="C254" s="8"/>
      <c r="D254" s="16"/>
      <c r="E254" s="18"/>
    </row>
    <row r="255" spans="2:5" s="9" customFormat="1">
      <c r="B255" s="164"/>
      <c r="C255" s="8"/>
      <c r="D255" s="16"/>
      <c r="E255" s="18"/>
    </row>
    <row r="256" spans="2:5" s="9" customFormat="1">
      <c r="B256" s="164"/>
      <c r="C256" s="8"/>
      <c r="D256" s="16"/>
      <c r="E256" s="18"/>
    </row>
    <row r="257" spans="2:5" s="9" customFormat="1">
      <c r="B257" s="164"/>
      <c r="C257" s="8"/>
      <c r="D257" s="16"/>
      <c r="E257" s="18"/>
    </row>
    <row r="258" spans="2:5" s="9" customFormat="1">
      <c r="B258" s="164"/>
      <c r="C258" s="8"/>
      <c r="D258" s="16"/>
      <c r="E258" s="18"/>
    </row>
    <row r="259" spans="2:5" s="9" customFormat="1">
      <c r="B259" s="164"/>
      <c r="C259" s="8"/>
      <c r="D259" s="16"/>
      <c r="E259" s="18"/>
    </row>
    <row r="260" spans="2:5" s="9" customFormat="1">
      <c r="B260" s="164"/>
      <c r="C260" s="8"/>
      <c r="D260" s="16"/>
      <c r="E260" s="18"/>
    </row>
    <row r="261" spans="2:5" s="9" customFormat="1">
      <c r="B261" s="164"/>
      <c r="C261" s="8"/>
      <c r="D261" s="16"/>
      <c r="E261" s="18"/>
    </row>
    <row r="262" spans="2:5" s="9" customFormat="1">
      <c r="B262" s="164"/>
      <c r="C262" s="8"/>
      <c r="D262" s="16"/>
      <c r="E262" s="18"/>
    </row>
    <row r="263" spans="2:5" s="9" customFormat="1">
      <c r="B263" s="164"/>
      <c r="C263" s="8"/>
      <c r="D263" s="16"/>
      <c r="E263" s="18"/>
    </row>
    <row r="264" spans="2:5" s="9" customFormat="1">
      <c r="B264" s="164"/>
      <c r="C264" s="8"/>
      <c r="D264" s="16"/>
      <c r="E264" s="18"/>
    </row>
    <row r="265" spans="2:5" s="9" customFormat="1">
      <c r="B265" s="164"/>
      <c r="C265" s="8"/>
      <c r="D265" s="16"/>
      <c r="E265" s="18"/>
    </row>
    <row r="266" spans="2:5" s="9" customFormat="1">
      <c r="B266" s="164"/>
      <c r="C266" s="8"/>
      <c r="D266" s="16"/>
      <c r="E266" s="18"/>
    </row>
    <row r="267" spans="2:5" s="9" customFormat="1">
      <c r="B267" s="164"/>
      <c r="C267" s="8"/>
      <c r="D267" s="16"/>
      <c r="E267" s="18"/>
    </row>
    <row r="268" spans="2:5" s="9" customFormat="1">
      <c r="B268" s="164"/>
      <c r="C268" s="8"/>
      <c r="D268" s="16"/>
      <c r="E268" s="18"/>
    </row>
    <row r="269" spans="2:5" s="9" customFormat="1">
      <c r="B269" s="164"/>
      <c r="C269" s="8"/>
      <c r="D269" s="16"/>
      <c r="E269" s="18"/>
    </row>
    <row r="270" spans="2:5" s="9" customFormat="1">
      <c r="B270" s="164"/>
      <c r="C270" s="8"/>
      <c r="D270" s="16"/>
      <c r="E270" s="18"/>
    </row>
    <row r="271" spans="2:5" s="9" customFormat="1">
      <c r="B271" s="164"/>
      <c r="C271" s="8"/>
      <c r="D271" s="16"/>
      <c r="E271" s="18"/>
    </row>
    <row r="272" spans="2:5" s="9" customFormat="1">
      <c r="B272" s="164"/>
      <c r="C272" s="8"/>
      <c r="D272" s="16"/>
      <c r="E272" s="18"/>
    </row>
    <row r="273" spans="2:5" s="9" customFormat="1">
      <c r="B273" s="164"/>
      <c r="C273" s="8"/>
      <c r="D273" s="16"/>
      <c r="E273" s="18"/>
    </row>
    <row r="274" spans="2:5" s="9" customFormat="1">
      <c r="B274" s="164"/>
      <c r="C274" s="8"/>
      <c r="D274" s="16"/>
      <c r="E274" s="18"/>
    </row>
    <row r="275" spans="2:5" s="9" customFormat="1">
      <c r="B275" s="164"/>
      <c r="C275" s="8"/>
      <c r="D275" s="16"/>
      <c r="E275" s="18"/>
    </row>
    <row r="276" spans="2:5" s="9" customFormat="1">
      <c r="B276" s="164"/>
      <c r="C276" s="8"/>
      <c r="D276" s="16"/>
      <c r="E276" s="18"/>
    </row>
    <row r="277" spans="2:5" s="9" customFormat="1">
      <c r="B277" s="164"/>
      <c r="C277" s="8"/>
      <c r="D277" s="16"/>
      <c r="E277" s="18"/>
    </row>
    <row r="278" spans="2:5" s="9" customFormat="1">
      <c r="B278" s="164"/>
      <c r="C278" s="8"/>
      <c r="D278" s="16"/>
      <c r="E278" s="18"/>
    </row>
    <row r="279" spans="2:5" s="9" customFormat="1">
      <c r="B279" s="164"/>
      <c r="C279" s="8"/>
      <c r="D279" s="16"/>
      <c r="E279" s="18"/>
    </row>
    <row r="280" spans="2:5" s="9" customFormat="1">
      <c r="B280" s="164"/>
      <c r="C280" s="8"/>
      <c r="D280" s="16"/>
      <c r="E280" s="18"/>
    </row>
    <row r="281" spans="2:5" s="9" customFormat="1">
      <c r="B281" s="164"/>
      <c r="C281" s="8"/>
      <c r="D281" s="16"/>
      <c r="E281" s="18"/>
    </row>
    <row r="282" spans="2:5" s="9" customFormat="1">
      <c r="B282" s="164"/>
      <c r="C282" s="8"/>
      <c r="D282" s="16"/>
      <c r="E282" s="18"/>
    </row>
    <row r="283" spans="2:5" s="9" customFormat="1">
      <c r="B283" s="164"/>
      <c r="C283" s="8"/>
      <c r="D283" s="16"/>
      <c r="E283" s="18"/>
    </row>
    <row r="284" spans="2:5" s="9" customFormat="1">
      <c r="B284" s="164"/>
      <c r="C284" s="8"/>
      <c r="D284" s="16"/>
      <c r="E284" s="18"/>
    </row>
    <row r="285" spans="2:5" s="9" customFormat="1">
      <c r="B285" s="164"/>
      <c r="C285" s="8"/>
      <c r="D285" s="16"/>
      <c r="E285" s="18"/>
    </row>
    <row r="286" spans="2:5" s="9" customFormat="1">
      <c r="B286" s="164"/>
      <c r="C286" s="8"/>
      <c r="D286" s="16"/>
      <c r="E286" s="18"/>
    </row>
    <row r="287" spans="2:5" s="9" customFormat="1">
      <c r="B287" s="164"/>
      <c r="C287" s="8"/>
      <c r="D287" s="16"/>
      <c r="E287" s="18"/>
    </row>
    <row r="288" spans="2:5" s="9" customFormat="1">
      <c r="B288" s="164"/>
      <c r="C288" s="8"/>
      <c r="D288" s="16"/>
      <c r="E288" s="18"/>
    </row>
    <row r="289" spans="2:5" s="9" customFormat="1">
      <c r="B289" s="164"/>
      <c r="C289" s="8"/>
      <c r="D289" s="16"/>
      <c r="E289" s="18"/>
    </row>
    <row r="290" spans="2:5" s="9" customFormat="1">
      <c r="B290" s="164"/>
      <c r="C290" s="8"/>
      <c r="D290" s="16"/>
      <c r="E290" s="18"/>
    </row>
    <row r="291" spans="2:5" s="9" customFormat="1">
      <c r="B291" s="164"/>
      <c r="C291" s="8"/>
      <c r="D291" s="16"/>
      <c r="E291" s="18"/>
    </row>
    <row r="292" spans="2:5" s="9" customFormat="1">
      <c r="B292" s="164"/>
      <c r="C292" s="8"/>
      <c r="D292" s="16"/>
      <c r="E292" s="18"/>
    </row>
    <row r="293" spans="2:5" s="9" customFormat="1">
      <c r="B293" s="164"/>
      <c r="C293" s="8"/>
      <c r="D293" s="16"/>
      <c r="E293" s="18"/>
    </row>
    <row r="294" spans="2:5" s="9" customFormat="1">
      <c r="B294" s="164"/>
      <c r="C294" s="8"/>
      <c r="D294" s="16"/>
      <c r="E294" s="18"/>
    </row>
    <row r="295" spans="2:5" s="9" customFormat="1">
      <c r="B295" s="164"/>
      <c r="C295" s="8"/>
      <c r="D295" s="16"/>
      <c r="E295" s="18"/>
    </row>
    <row r="296" spans="2:5" s="9" customFormat="1">
      <c r="B296" s="164"/>
      <c r="C296" s="8"/>
      <c r="D296" s="16"/>
      <c r="E296" s="18"/>
    </row>
    <row r="297" spans="2:5" s="9" customFormat="1">
      <c r="B297" s="164"/>
      <c r="C297" s="8"/>
      <c r="D297" s="16"/>
      <c r="E297" s="18"/>
    </row>
    <row r="298" spans="2:5" s="9" customFormat="1">
      <c r="B298" s="164"/>
      <c r="C298" s="8"/>
      <c r="D298" s="16"/>
      <c r="E298" s="18"/>
    </row>
    <row r="299" spans="2:5" s="9" customFormat="1">
      <c r="B299" s="164"/>
      <c r="C299" s="8"/>
      <c r="D299" s="16"/>
      <c r="E299" s="18"/>
    </row>
    <row r="300" spans="2:5" s="9" customFormat="1">
      <c r="B300" s="164"/>
      <c r="C300" s="8"/>
      <c r="D300" s="16"/>
      <c r="E300" s="18"/>
    </row>
    <row r="301" spans="2:5" s="9" customFormat="1">
      <c r="B301" s="164"/>
      <c r="C301" s="8"/>
      <c r="D301" s="16"/>
      <c r="E301" s="18"/>
    </row>
    <row r="302" spans="2:5" s="9" customFormat="1">
      <c r="B302" s="164"/>
      <c r="C302" s="8"/>
      <c r="D302" s="16"/>
      <c r="E302" s="18"/>
    </row>
    <row r="303" spans="2:5" s="9" customFormat="1">
      <c r="B303" s="164"/>
      <c r="C303" s="8"/>
      <c r="D303" s="16"/>
      <c r="E303" s="18"/>
    </row>
    <row r="304" spans="2:5" s="9" customFormat="1">
      <c r="B304" s="164"/>
      <c r="C304" s="8"/>
      <c r="D304" s="16"/>
      <c r="E304" s="18"/>
    </row>
    <row r="305" spans="2:5" s="9" customFormat="1">
      <c r="B305" s="164"/>
      <c r="C305" s="8"/>
      <c r="D305" s="16"/>
      <c r="E305" s="18"/>
    </row>
    <row r="306" spans="2:5" s="9" customFormat="1">
      <c r="B306" s="164"/>
      <c r="C306" s="8"/>
      <c r="D306" s="16"/>
      <c r="E306" s="18"/>
    </row>
    <row r="307" spans="2:5" s="9" customFormat="1">
      <c r="B307" s="164"/>
      <c r="C307" s="8"/>
      <c r="D307" s="16"/>
      <c r="E307" s="18"/>
    </row>
    <row r="308" spans="2:5" s="9" customFormat="1">
      <c r="B308" s="164"/>
      <c r="C308" s="8"/>
      <c r="D308" s="16"/>
      <c r="E308" s="18"/>
    </row>
    <row r="309" spans="2:5" s="9" customFormat="1">
      <c r="B309" s="164"/>
      <c r="C309" s="8"/>
      <c r="D309" s="16"/>
      <c r="E309" s="18"/>
    </row>
    <row r="310" spans="2:5" s="9" customFormat="1">
      <c r="B310" s="164"/>
      <c r="C310" s="8"/>
      <c r="D310" s="16"/>
      <c r="E310" s="18"/>
    </row>
    <row r="311" spans="2:5" s="9" customFormat="1">
      <c r="B311" s="164"/>
      <c r="C311" s="8"/>
      <c r="D311" s="16"/>
      <c r="E311" s="18"/>
    </row>
    <row r="312" spans="2:5" s="9" customFormat="1">
      <c r="B312" s="164"/>
      <c r="C312" s="8"/>
      <c r="D312" s="16"/>
      <c r="E312" s="18"/>
    </row>
    <row r="313" spans="2:5" s="9" customFormat="1">
      <c r="B313" s="164"/>
      <c r="C313" s="8"/>
      <c r="D313" s="16"/>
      <c r="E313" s="18"/>
    </row>
    <row r="314" spans="2:5" s="9" customFormat="1">
      <c r="B314" s="164"/>
      <c r="C314" s="8"/>
      <c r="D314" s="16"/>
      <c r="E314" s="18"/>
    </row>
    <row r="315" spans="2:5" s="9" customFormat="1">
      <c r="B315" s="164"/>
      <c r="C315" s="8"/>
      <c r="D315" s="16"/>
      <c r="E315" s="18"/>
    </row>
    <row r="316" spans="2:5" s="9" customFormat="1">
      <c r="B316" s="164"/>
      <c r="C316" s="8"/>
      <c r="D316" s="16"/>
      <c r="E316" s="18"/>
    </row>
    <row r="317" spans="2:5" s="9" customFormat="1">
      <c r="B317" s="164"/>
      <c r="C317" s="8"/>
      <c r="D317" s="16"/>
      <c r="E317" s="18"/>
    </row>
    <row r="318" spans="2:5" s="9" customFormat="1">
      <c r="B318" s="164"/>
      <c r="C318" s="8"/>
      <c r="D318" s="16"/>
      <c r="E318" s="18"/>
    </row>
    <row r="319" spans="2:5" s="9" customFormat="1">
      <c r="B319" s="164"/>
      <c r="C319" s="8"/>
      <c r="D319" s="16"/>
      <c r="E319" s="18"/>
    </row>
    <row r="320" spans="2:5" s="9" customFormat="1">
      <c r="B320" s="164"/>
      <c r="C320" s="8"/>
      <c r="D320" s="16"/>
      <c r="E320" s="18"/>
    </row>
    <row r="321" spans="2:5" s="9" customFormat="1">
      <c r="B321" s="164"/>
      <c r="C321" s="8"/>
      <c r="D321" s="16"/>
      <c r="E321" s="18"/>
    </row>
    <row r="322" spans="2:5" s="9" customFormat="1">
      <c r="B322" s="164"/>
      <c r="C322" s="8"/>
      <c r="D322" s="16"/>
      <c r="E322" s="18"/>
    </row>
    <row r="323" spans="2:5" s="9" customFormat="1">
      <c r="B323" s="164"/>
      <c r="C323" s="8"/>
      <c r="D323" s="16"/>
      <c r="E323" s="18"/>
    </row>
    <row r="324" spans="2:5" s="9" customFormat="1">
      <c r="B324" s="164"/>
      <c r="C324" s="8"/>
      <c r="D324" s="16"/>
      <c r="E324" s="18"/>
    </row>
    <row r="325" spans="2:5" s="9" customFormat="1">
      <c r="B325" s="164"/>
      <c r="C325" s="8"/>
      <c r="D325" s="16"/>
      <c r="E325" s="18"/>
    </row>
    <row r="326" spans="2:5" s="9" customFormat="1">
      <c r="B326" s="164"/>
      <c r="C326" s="8"/>
      <c r="D326" s="16"/>
      <c r="E326" s="18"/>
    </row>
    <row r="327" spans="2:5" s="9" customFormat="1">
      <c r="B327" s="164"/>
      <c r="C327" s="8"/>
      <c r="D327" s="16"/>
      <c r="E327" s="18"/>
    </row>
    <row r="328" spans="2:5" s="9" customFormat="1">
      <c r="B328" s="164"/>
      <c r="C328" s="8"/>
      <c r="D328" s="16"/>
      <c r="E328" s="18"/>
    </row>
    <row r="329" spans="2:5" s="9" customFormat="1">
      <c r="B329" s="164"/>
      <c r="C329" s="8"/>
      <c r="D329" s="16"/>
      <c r="E329" s="18"/>
    </row>
    <row r="330" spans="2:5" s="9" customFormat="1">
      <c r="B330" s="164"/>
      <c r="C330" s="8"/>
      <c r="D330" s="16"/>
      <c r="E330" s="18"/>
    </row>
    <row r="331" spans="2:5" s="9" customFormat="1">
      <c r="B331" s="164"/>
      <c r="C331" s="8"/>
      <c r="D331" s="16"/>
      <c r="E331" s="18"/>
    </row>
    <row r="332" spans="2:5" s="9" customFormat="1">
      <c r="B332" s="164"/>
      <c r="C332" s="8"/>
      <c r="D332" s="16"/>
      <c r="E332" s="18"/>
    </row>
    <row r="333" spans="2:5" s="9" customFormat="1">
      <c r="B333" s="164"/>
      <c r="C333" s="8"/>
      <c r="D333" s="16"/>
      <c r="E333" s="18"/>
    </row>
    <row r="334" spans="2:5" s="9" customFormat="1">
      <c r="B334" s="164"/>
      <c r="C334" s="8"/>
      <c r="D334" s="16"/>
      <c r="E334" s="18"/>
    </row>
    <row r="335" spans="2:5" s="9" customFormat="1">
      <c r="B335" s="164"/>
      <c r="C335" s="8"/>
      <c r="D335" s="16"/>
      <c r="E335" s="18"/>
    </row>
    <row r="336" spans="2:5" s="9" customFormat="1">
      <c r="B336" s="164"/>
      <c r="C336" s="8"/>
      <c r="D336" s="16"/>
      <c r="E336" s="18"/>
    </row>
    <row r="337" spans="2:5" s="9" customFormat="1">
      <c r="B337" s="164"/>
      <c r="C337" s="8"/>
      <c r="D337" s="16"/>
      <c r="E337" s="18"/>
    </row>
    <row r="338" spans="2:5" s="9" customFormat="1">
      <c r="B338" s="164"/>
      <c r="C338" s="8"/>
      <c r="D338" s="16"/>
      <c r="E338" s="18"/>
    </row>
    <row r="339" spans="2:5" s="9" customFormat="1">
      <c r="B339" s="164"/>
      <c r="C339" s="8"/>
      <c r="D339" s="16"/>
      <c r="E339" s="18"/>
    </row>
    <row r="340" spans="2:5" s="9" customFormat="1">
      <c r="B340" s="164"/>
      <c r="C340" s="8"/>
      <c r="D340" s="16"/>
      <c r="E340" s="18"/>
    </row>
    <row r="341" spans="2:5" s="9" customFormat="1">
      <c r="B341" s="164"/>
      <c r="C341" s="8"/>
      <c r="D341" s="16"/>
      <c r="E341" s="18"/>
    </row>
    <row r="342" spans="2:5" s="9" customFormat="1">
      <c r="B342" s="164"/>
      <c r="C342" s="8"/>
      <c r="D342" s="16"/>
      <c r="E342" s="18"/>
    </row>
    <row r="343" spans="2:5" s="9" customFormat="1">
      <c r="B343" s="164"/>
      <c r="C343" s="8"/>
      <c r="D343" s="16"/>
      <c r="E343" s="18"/>
    </row>
    <row r="344" spans="2:5" s="9" customFormat="1">
      <c r="B344" s="164"/>
      <c r="C344" s="8"/>
      <c r="D344" s="16"/>
      <c r="E344" s="18"/>
    </row>
    <row r="345" spans="2:5" s="9" customFormat="1">
      <c r="B345" s="164"/>
      <c r="C345" s="8"/>
      <c r="D345" s="16"/>
      <c r="E345" s="18"/>
    </row>
    <row r="346" spans="2:5" s="9" customFormat="1">
      <c r="B346" s="164"/>
      <c r="C346" s="8"/>
      <c r="D346" s="16"/>
      <c r="E346" s="18"/>
    </row>
    <row r="347" spans="2:5" s="9" customFormat="1">
      <c r="B347" s="164"/>
      <c r="C347" s="8"/>
      <c r="D347" s="16"/>
      <c r="E347" s="18"/>
    </row>
    <row r="348" spans="2:5" s="9" customFormat="1">
      <c r="B348" s="164"/>
      <c r="C348" s="8"/>
      <c r="D348" s="16"/>
      <c r="E348" s="18"/>
    </row>
    <row r="349" spans="2:5" s="9" customFormat="1">
      <c r="B349" s="164"/>
      <c r="C349" s="8"/>
      <c r="D349" s="16"/>
      <c r="E349" s="18"/>
    </row>
    <row r="350" spans="2:5" s="9" customFormat="1">
      <c r="B350" s="164"/>
      <c r="C350" s="8"/>
      <c r="D350" s="16"/>
      <c r="E350" s="18"/>
    </row>
    <row r="351" spans="2:5" s="9" customFormat="1">
      <c r="B351" s="164"/>
      <c r="C351" s="8"/>
      <c r="D351" s="16"/>
      <c r="E351" s="18"/>
    </row>
    <row r="352" spans="2:5" s="9" customFormat="1">
      <c r="B352" s="164"/>
      <c r="C352" s="8"/>
      <c r="D352" s="16"/>
      <c r="E352" s="18"/>
    </row>
    <row r="353" spans="2:5" s="9" customFormat="1">
      <c r="B353" s="164"/>
      <c r="C353" s="8"/>
      <c r="D353" s="16"/>
      <c r="E353" s="18"/>
    </row>
    <row r="354" spans="2:5" s="9" customFormat="1">
      <c r="B354" s="164"/>
      <c r="C354" s="8"/>
      <c r="D354" s="16"/>
      <c r="E354" s="18"/>
    </row>
    <row r="355" spans="2:5" s="9" customFormat="1">
      <c r="B355" s="164"/>
      <c r="C355" s="8"/>
      <c r="D355" s="16"/>
      <c r="E355" s="18"/>
    </row>
    <row r="356" spans="2:5" s="9" customFormat="1">
      <c r="B356" s="164"/>
      <c r="C356" s="8"/>
      <c r="D356" s="16"/>
      <c r="E356" s="18"/>
    </row>
    <row r="357" spans="2:5" s="9" customFormat="1">
      <c r="B357" s="164"/>
      <c r="C357" s="8"/>
      <c r="D357" s="16"/>
      <c r="E357" s="18"/>
    </row>
    <row r="358" spans="2:5" s="9" customFormat="1">
      <c r="B358" s="164"/>
      <c r="C358" s="8"/>
      <c r="D358" s="16"/>
      <c r="E358" s="18"/>
    </row>
    <row r="359" spans="2:5" s="9" customFormat="1">
      <c r="B359" s="164"/>
      <c r="C359" s="8"/>
      <c r="D359" s="16"/>
      <c r="E359" s="18"/>
    </row>
    <row r="360" spans="2:5" s="9" customFormat="1">
      <c r="B360" s="164"/>
      <c r="C360" s="8"/>
      <c r="D360" s="16"/>
      <c r="E360" s="18"/>
    </row>
    <row r="361" spans="2:5" s="9" customFormat="1">
      <c r="B361" s="164"/>
      <c r="C361" s="8"/>
      <c r="D361" s="16"/>
      <c r="E361" s="18"/>
    </row>
    <row r="362" spans="2:5" s="9" customFormat="1">
      <c r="B362" s="164"/>
      <c r="C362" s="8"/>
      <c r="D362" s="16"/>
      <c r="E362" s="18"/>
    </row>
    <row r="363" spans="2:5" s="9" customFormat="1">
      <c r="B363" s="164"/>
      <c r="C363" s="8"/>
      <c r="D363" s="16"/>
      <c r="E363" s="18"/>
    </row>
    <row r="364" spans="2:5" s="9" customFormat="1">
      <c r="B364" s="164"/>
      <c r="C364" s="8"/>
      <c r="D364" s="16"/>
      <c r="E364" s="18"/>
    </row>
    <row r="365" spans="2:5" s="9" customFormat="1">
      <c r="B365" s="164"/>
      <c r="C365" s="8"/>
      <c r="D365" s="16"/>
      <c r="E365" s="18"/>
    </row>
    <row r="366" spans="2:5" s="9" customFormat="1">
      <c r="B366" s="164"/>
      <c r="C366" s="8"/>
      <c r="D366" s="16"/>
      <c r="E366" s="18"/>
    </row>
    <row r="367" spans="2:5" s="9" customFormat="1">
      <c r="B367" s="164"/>
      <c r="C367" s="8"/>
      <c r="D367" s="16"/>
      <c r="E367" s="18"/>
    </row>
    <row r="368" spans="2:5" s="9" customFormat="1">
      <c r="B368" s="164"/>
      <c r="C368" s="8"/>
      <c r="D368" s="16"/>
      <c r="E368" s="18"/>
    </row>
    <row r="369" spans="2:5" s="9" customFormat="1">
      <c r="B369" s="164"/>
      <c r="C369" s="8"/>
      <c r="D369" s="16"/>
      <c r="E369" s="18"/>
    </row>
    <row r="370" spans="2:5" s="9" customFormat="1">
      <c r="B370" s="164"/>
      <c r="C370" s="8"/>
      <c r="D370" s="16"/>
      <c r="E370" s="18"/>
    </row>
    <row r="371" spans="2:5" s="9" customFormat="1">
      <c r="B371" s="164"/>
      <c r="C371" s="8"/>
      <c r="D371" s="16"/>
      <c r="E371" s="18"/>
    </row>
    <row r="372" spans="2:5" s="9" customFormat="1">
      <c r="B372" s="164"/>
      <c r="C372" s="8"/>
      <c r="D372" s="16"/>
      <c r="E372" s="18"/>
    </row>
    <row r="373" spans="2:5" s="9" customFormat="1">
      <c r="B373" s="164"/>
      <c r="C373" s="8"/>
      <c r="D373" s="16"/>
      <c r="E373" s="18"/>
    </row>
    <row r="374" spans="2:5" s="9" customFormat="1">
      <c r="B374" s="164"/>
      <c r="C374" s="8"/>
      <c r="D374" s="16"/>
      <c r="E374" s="18"/>
    </row>
    <row r="375" spans="2:5" s="9" customFormat="1">
      <c r="B375" s="164"/>
      <c r="C375" s="8"/>
      <c r="D375" s="16"/>
      <c r="E375" s="18"/>
    </row>
    <row r="376" spans="2:5" s="9" customFormat="1">
      <c r="B376" s="164"/>
      <c r="C376" s="8"/>
      <c r="D376" s="16"/>
      <c r="E376" s="18"/>
    </row>
    <row r="377" spans="2:5" s="9" customFormat="1">
      <c r="B377" s="164"/>
      <c r="C377" s="8"/>
      <c r="D377" s="16"/>
      <c r="E377" s="18"/>
    </row>
    <row r="378" spans="2:5" s="9" customFormat="1">
      <c r="B378" s="164"/>
      <c r="C378" s="8"/>
      <c r="D378" s="16"/>
      <c r="E378" s="18"/>
    </row>
    <row r="379" spans="2:5" s="9" customFormat="1">
      <c r="B379" s="164"/>
      <c r="C379" s="8"/>
      <c r="D379" s="16"/>
      <c r="E379" s="18"/>
    </row>
    <row r="380" spans="2:5" s="9" customFormat="1">
      <c r="B380" s="164"/>
      <c r="C380" s="8"/>
      <c r="D380" s="16"/>
      <c r="E380" s="18"/>
    </row>
    <row r="381" spans="2:5" s="9" customFormat="1">
      <c r="B381" s="164"/>
      <c r="C381" s="8"/>
      <c r="D381" s="16"/>
      <c r="E381" s="18"/>
    </row>
    <row r="382" spans="2:5" s="9" customFormat="1">
      <c r="B382" s="164"/>
      <c r="C382" s="8"/>
      <c r="D382" s="16"/>
      <c r="E382" s="18"/>
    </row>
    <row r="383" spans="2:5" s="9" customFormat="1">
      <c r="B383" s="164"/>
      <c r="C383" s="8"/>
      <c r="D383" s="16"/>
      <c r="E383" s="18"/>
    </row>
  </sheetData>
  <mergeCells count="12">
    <mergeCell ref="B67:D75"/>
    <mergeCell ref="B3:B9"/>
    <mergeCell ref="B10:B15"/>
    <mergeCell ref="B16:B17"/>
    <mergeCell ref="B19:B25"/>
    <mergeCell ref="B26:B31"/>
    <mergeCell ref="B64:B66"/>
    <mergeCell ref="B32:B34"/>
    <mergeCell ref="B35:B41"/>
    <mergeCell ref="B42:B45"/>
    <mergeCell ref="B46:B47"/>
    <mergeCell ref="B49:B56"/>
  </mergeCells>
  <dataValidations count="17">
    <dataValidation type="list" allowBlank="1" sqref="D16">
      <formula1>"Ouvert à tous (public),réservé à certains (privé)"</formula1>
      <formula2>0</formula2>
    </dataValidation>
    <dataValidation type="list" allowBlank="1" sqref="D47">
      <formula1>"25%,50%,60%,70%,80%,90%,100%"</formula1>
      <formula2>0</formula2>
    </dataValidation>
    <dataValidation type="list" allowBlank="1" sqref="D19">
      <formula1>"1,2,3,4,5,6,7,8,9,10,a renseigner"</formula1>
      <formula2>0</formula2>
    </dataValidation>
    <dataValidation type="custom" allowBlank="1" showDropDown="1" sqref="D15">
      <formula1>OR(NOT(ISERROR(DATEVALUE(D19))), AND(ISNUMBER(D19), LEFT(CELL("format", D19))="D"))</formula1>
      <formula2>0</formula2>
    </dataValidation>
    <dataValidation type="list" allowBlank="1" sqref="D10">
      <formula1>"Quartier,Pied d'immeuble,Plateforme communale,Jardin partagé,autre"</formula1>
    </dataValidation>
    <dataValidation type="list" allowBlank="1" sqref="D21 D23">
      <formula1>"1,2,3,4,5,6,7,8,9,10"</formula1>
      <formula2>0</formula2>
    </dataValidation>
    <dataValidation type="list" allowBlank="1" sqref="D17">
      <formula1>"Acessible tout le temps,Accessible à l'occasion de permanences"</formula1>
      <formula2>0</formula2>
    </dataValidation>
    <dataValidation type="list" allowBlank="1" sqref="D35 D40 D43 D45">
      <formula1>"oui,non"</formula1>
      <formula2>0</formula2>
    </dataValidation>
    <dataValidation type="list" allowBlank="1" sqref="D58:D59">
      <formula1>"En progression,En diminution,Stable"</formula1>
      <formula2>0</formula2>
    </dataValidation>
    <dataValidation type="list" allowBlank="1" sqref="D18">
      <formula1>"Compostage en bac,compostage en tas,compostage en andain,lombricompostage,compostage en chalet,"</formula1>
      <formula2>0</formula2>
    </dataValidation>
    <dataValidation type="list" allowBlank="1" sqref="D36">
      <formula1>"seau,bac roulant,autre"</formula1>
      <formula2>0</formula2>
    </dataValidation>
    <dataValidation type="list" allowBlank="1" sqref="D38">
      <formula1>"à pied,à vélo,en camionnette,autre"</formula1>
      <formula2>0</formula2>
    </dataValidation>
    <dataValidation type="list" allowBlank="1" sqref="D11">
      <formula1>"établissement scolaire, EHPAD, Administration, Restaurant, Commerce, Banque alimentaire, Autre"</formula1>
    </dataValidation>
    <dataValidation type="list" allowBlank="1" showInputMessage="1" showErrorMessage="1" sqref="D7">
      <formula1>"Compostage partagé,Compostage autonome en établissement"</formula1>
    </dataValidation>
    <dataValidation type="list" allowBlank="1" sqref="D39 D42 D44">
      <formula1>"par la collectivité, par 1 prestataire/acteur extérieur, par 1 référent du site"</formula1>
    </dataValidation>
    <dataValidation type="list" allowBlank="1" showInputMessage="1" showErrorMessage="1" sqref="D41">
      <formula1>"tous les jours, 1 fois par semaine, 2 fois par semaine, 3 fois par semaine, plus"</formula1>
    </dataValidation>
    <dataValidation type="list" allowBlank="1" showInputMessage="1" showErrorMessage="1" sqref="D53">
      <formula1>"nombre de bioseaux distribués au démarrage, suivi des nouvelles demandes et renouvellement, enquête réalisée auprès des habitants , pesées"</formula1>
    </dataValidation>
  </dataValidations>
  <pageMargins left="0.74803149606299213" right="0.74803149606299213" top="0.98425196850393704" bottom="0.98425196850393704" header="0.51181102362204722" footer="0.51181102362204722"/>
  <pageSetup paperSize="9" scale="80" firstPageNumber="0" fitToHeight="3" orientation="landscape" r:id="rId1"/>
  <headerFooter>
    <oddHeader>&amp;C&amp;"Arial,Gras"&amp;12ADEME - Diagnostic des sites de compostage de proximité
1. Fiche d'identité du site</oddHeader>
    <oddFooter>&amp;C&amp;"Arial,Gras" 1. Fiche d'identité du site&amp;R&amp;P</oddFooter>
    <firstHeader>&amp;C&amp;"Arial,Gras"&amp;12ADEME - Diagnostic des sites de compostage de proximité
1. Fiche d'identité du site</firstHeader>
    <firstFooter>&amp;C&amp;"Arial,Gras" 1. Fiche d'identité du site</firstFooter>
  </headerFooter>
  <rowBreaks count="2" manualBreakCount="2">
    <brk id="34" max="3" man="1"/>
    <brk id="48" max="3" man="1"/>
  </row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'menu déroulant'!$B$3:$B$15</xm:f>
          </x14:formula1>
          <xm:sqref>D3</xm:sqref>
        </x14:dataValidation>
        <x14:dataValidation type="list" allowBlank="1" showInputMessage="1" showErrorMessage="1">
          <x14:formula1>
            <xm:f>'menu déroulant'!$C$20:$C$120</xm:f>
          </x14:formula1>
          <xm:sqref>D4</xm:sqref>
        </x14:dataValidation>
        <x14:dataValidation type="list" allowBlank="1" showInputMessage="1" showErrorMessage="1">
          <x14:formula1>
            <xm:f>'menu déroulant'!$B$124:$B$133</xm:f>
          </x14:formula1>
          <xm:sqref>D57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pageSetUpPr fitToPage="1"/>
  </sheetPr>
  <dimension ref="A1:L40"/>
  <sheetViews>
    <sheetView view="pageBreakPreview" zoomScale="60" zoomScaleNormal="100" workbookViewId="0">
      <selection activeCell="Q23" sqref="Q23"/>
    </sheetView>
  </sheetViews>
  <sheetFormatPr baseColWidth="10" defaultRowHeight="13.2"/>
  <sheetData>
    <row r="1" spans="1:12" ht="12.75" customHeight="1">
      <c r="A1" s="335" t="s">
        <v>671</v>
      </c>
      <c r="B1" s="335"/>
      <c r="C1" s="335"/>
      <c r="D1" s="335"/>
      <c r="E1" s="335"/>
      <c r="F1" s="335"/>
      <c r="G1" s="335"/>
      <c r="H1" s="335"/>
      <c r="I1" s="335"/>
      <c r="J1" s="335"/>
      <c r="K1" s="335"/>
      <c r="L1" s="335"/>
    </row>
    <row r="2" spans="1:12" ht="12.75" customHeight="1">
      <c r="A2" s="335"/>
      <c r="B2" s="335"/>
      <c r="C2" s="335"/>
      <c r="D2" s="335"/>
      <c r="E2" s="335"/>
      <c r="F2" s="335"/>
      <c r="G2" s="335"/>
      <c r="H2" s="335"/>
      <c r="I2" s="335"/>
      <c r="J2" s="335"/>
      <c r="K2" s="335"/>
      <c r="L2" s="335"/>
    </row>
    <row r="3" spans="1:12" ht="12.75" customHeight="1">
      <c r="A3" s="335"/>
      <c r="B3" s="335"/>
      <c r="C3" s="335"/>
      <c r="D3" s="335"/>
      <c r="E3" s="335"/>
      <c r="F3" s="335"/>
      <c r="G3" s="335"/>
      <c r="H3" s="335"/>
      <c r="I3" s="335"/>
      <c r="J3" s="335"/>
      <c r="K3" s="335"/>
      <c r="L3" s="335"/>
    </row>
    <row r="4" spans="1:12">
      <c r="A4" s="11"/>
      <c r="B4" s="11"/>
      <c r="C4" s="11"/>
      <c r="D4" s="11"/>
      <c r="E4" s="11"/>
      <c r="F4" s="11"/>
      <c r="G4" s="11"/>
      <c r="H4" s="11"/>
      <c r="I4" s="11"/>
      <c r="J4" s="11"/>
      <c r="K4" s="11"/>
      <c r="L4" s="11"/>
    </row>
    <row r="5" spans="1:12">
      <c r="A5" s="11"/>
      <c r="B5" s="11"/>
      <c r="C5" s="11"/>
      <c r="D5" s="11"/>
      <c r="E5" s="11"/>
      <c r="F5" s="11"/>
      <c r="G5" s="11"/>
      <c r="H5" s="11"/>
      <c r="I5" s="11"/>
      <c r="J5" s="11"/>
      <c r="K5" s="11"/>
      <c r="L5" s="11"/>
    </row>
    <row r="6" spans="1:12">
      <c r="A6" s="11"/>
      <c r="B6" s="11"/>
      <c r="C6" s="11"/>
      <c r="D6" s="11"/>
      <c r="E6" s="11"/>
      <c r="F6" s="11"/>
      <c r="G6" s="11"/>
      <c r="H6" s="11"/>
      <c r="I6" s="11"/>
      <c r="J6" s="11"/>
      <c r="K6" s="11"/>
      <c r="L6" s="11"/>
    </row>
    <row r="7" spans="1:12">
      <c r="A7" s="11"/>
      <c r="B7" s="11"/>
      <c r="C7" s="11"/>
      <c r="D7" s="11"/>
      <c r="E7" s="11"/>
      <c r="F7" s="11"/>
      <c r="G7" s="11"/>
      <c r="H7" s="11"/>
      <c r="I7" s="11"/>
      <c r="J7" s="11"/>
      <c r="K7" s="11"/>
      <c r="L7" s="11"/>
    </row>
    <row r="8" spans="1:12">
      <c r="A8" s="11"/>
      <c r="B8" s="11"/>
      <c r="C8" s="11"/>
      <c r="D8" s="11"/>
      <c r="E8" s="11"/>
      <c r="F8" s="11"/>
      <c r="G8" s="11"/>
      <c r="H8" s="11"/>
      <c r="I8" s="11"/>
      <c r="J8" s="11"/>
      <c r="K8" s="11"/>
      <c r="L8" s="11"/>
    </row>
    <row r="9" spans="1:12">
      <c r="A9" s="11"/>
      <c r="B9" s="11"/>
      <c r="C9" s="11"/>
      <c r="D9" s="11"/>
      <c r="E9" s="11"/>
      <c r="F9" s="11"/>
      <c r="G9" s="11"/>
      <c r="H9" s="11"/>
      <c r="I9" s="11"/>
      <c r="J9" s="11"/>
      <c r="K9" s="11"/>
      <c r="L9" s="11"/>
    </row>
    <row r="10" spans="1:12">
      <c r="A10" s="11"/>
      <c r="B10" s="11"/>
      <c r="C10" s="11"/>
      <c r="D10" s="11"/>
      <c r="E10" s="11"/>
      <c r="F10" s="11"/>
      <c r="G10" s="11"/>
      <c r="H10" s="11"/>
      <c r="I10" s="11"/>
      <c r="J10" s="11"/>
      <c r="K10" s="11"/>
      <c r="L10" s="11"/>
    </row>
    <row r="11" spans="1:12">
      <c r="A11" s="11"/>
      <c r="B11" s="11"/>
      <c r="C11" s="11"/>
      <c r="D11" s="11"/>
      <c r="E11" s="11"/>
      <c r="F11" s="11"/>
      <c r="G11" s="11"/>
      <c r="H11" s="11"/>
      <c r="I11" s="11"/>
      <c r="J11" s="11"/>
      <c r="K11" s="11"/>
      <c r="L11" s="11"/>
    </row>
    <row r="12" spans="1:12">
      <c r="A12" s="11"/>
      <c r="B12" s="11"/>
      <c r="C12" s="11"/>
      <c r="D12" s="11"/>
      <c r="E12" s="11"/>
      <c r="F12" s="11"/>
      <c r="G12" s="11"/>
      <c r="H12" s="11"/>
      <c r="I12" s="11"/>
      <c r="J12" s="11"/>
      <c r="K12" s="11"/>
      <c r="L12" s="11"/>
    </row>
    <row r="13" spans="1:12">
      <c r="A13" s="11"/>
      <c r="B13" s="11"/>
      <c r="C13" s="11"/>
      <c r="D13" s="11"/>
      <c r="E13" s="11"/>
      <c r="F13" s="11"/>
      <c r="G13" s="11"/>
      <c r="H13" s="11"/>
      <c r="I13" s="11"/>
      <c r="J13" s="11"/>
      <c r="K13" s="11"/>
      <c r="L13" s="11"/>
    </row>
    <row r="14" spans="1:12">
      <c r="A14" s="11"/>
      <c r="B14" s="11"/>
      <c r="C14" s="11"/>
      <c r="D14" s="11"/>
      <c r="E14" s="11"/>
      <c r="F14" s="11"/>
      <c r="G14" s="11"/>
      <c r="H14" s="11"/>
      <c r="I14" s="11"/>
      <c r="J14" s="11"/>
      <c r="K14" s="11"/>
      <c r="L14" s="11"/>
    </row>
    <row r="15" spans="1:12">
      <c r="A15" s="11"/>
      <c r="B15" s="11"/>
      <c r="C15" s="11"/>
      <c r="D15" s="11"/>
      <c r="E15" s="11"/>
      <c r="F15" s="11"/>
      <c r="G15" s="11"/>
      <c r="H15" s="11"/>
      <c r="I15" s="11"/>
      <c r="J15" s="11"/>
      <c r="K15" s="11"/>
      <c r="L15" s="11"/>
    </row>
    <row r="16" spans="1:12">
      <c r="A16" s="11"/>
      <c r="B16" s="11"/>
      <c r="C16" s="11"/>
      <c r="D16" s="11"/>
      <c r="E16" s="11"/>
      <c r="F16" s="11"/>
      <c r="G16" s="11"/>
      <c r="H16" s="11"/>
      <c r="I16" s="11"/>
      <c r="J16" s="11"/>
      <c r="K16" s="11"/>
      <c r="L16" s="11"/>
    </row>
    <row r="17" spans="1:12">
      <c r="A17" s="11"/>
      <c r="B17" s="11"/>
      <c r="C17" s="11"/>
      <c r="D17" s="11"/>
      <c r="E17" s="11"/>
      <c r="F17" s="11"/>
      <c r="G17" s="11"/>
      <c r="H17" s="11"/>
      <c r="I17" s="11"/>
      <c r="J17" s="11"/>
      <c r="K17" s="11"/>
      <c r="L17" s="11"/>
    </row>
    <row r="18" spans="1:12">
      <c r="A18" s="11"/>
      <c r="B18" s="11"/>
      <c r="C18" s="11"/>
      <c r="D18" s="11"/>
      <c r="E18" s="11"/>
      <c r="F18" s="11"/>
      <c r="G18" s="11"/>
      <c r="H18" s="11"/>
      <c r="I18" s="11"/>
      <c r="J18" s="11"/>
      <c r="K18" s="11"/>
      <c r="L18" s="11"/>
    </row>
    <row r="19" spans="1:12">
      <c r="A19" s="11"/>
      <c r="B19" s="11"/>
      <c r="C19" s="11"/>
      <c r="D19" s="11"/>
      <c r="E19" s="11"/>
      <c r="F19" s="11"/>
      <c r="G19" s="11"/>
      <c r="H19" s="11"/>
      <c r="I19" s="11"/>
      <c r="J19" s="11"/>
      <c r="K19" s="11"/>
      <c r="L19" s="11"/>
    </row>
    <row r="20" spans="1:12">
      <c r="A20" s="11"/>
      <c r="B20" s="11"/>
      <c r="C20" s="11"/>
      <c r="D20" s="11"/>
      <c r="E20" s="11"/>
      <c r="F20" s="11"/>
      <c r="G20" s="11"/>
      <c r="H20" s="11"/>
      <c r="I20" s="11"/>
      <c r="J20" s="11"/>
      <c r="K20" s="11"/>
      <c r="L20" s="11"/>
    </row>
    <row r="21" spans="1:12">
      <c r="A21" s="11"/>
      <c r="B21" s="11"/>
      <c r="C21" s="11"/>
      <c r="D21" s="11"/>
      <c r="E21" s="11"/>
      <c r="F21" s="11"/>
      <c r="G21" s="11"/>
      <c r="H21" s="11"/>
      <c r="I21" s="11"/>
      <c r="J21" s="11"/>
      <c r="K21" s="11"/>
      <c r="L21" s="11"/>
    </row>
    <row r="22" spans="1:12">
      <c r="A22" s="11"/>
      <c r="B22" s="11"/>
      <c r="C22" s="11"/>
      <c r="D22" s="11"/>
      <c r="E22" s="11"/>
      <c r="F22" s="11"/>
      <c r="G22" s="11"/>
      <c r="H22" s="11"/>
      <c r="I22" s="11"/>
      <c r="J22" s="11"/>
      <c r="K22" s="11"/>
      <c r="L22" s="11"/>
    </row>
    <row r="23" spans="1:12">
      <c r="A23" s="11"/>
      <c r="B23" s="11"/>
      <c r="C23" s="11"/>
      <c r="D23" s="11"/>
      <c r="E23" s="11"/>
      <c r="F23" s="11"/>
      <c r="G23" s="11"/>
      <c r="H23" s="11"/>
      <c r="I23" s="11"/>
      <c r="J23" s="11"/>
      <c r="K23" s="11"/>
      <c r="L23" s="11"/>
    </row>
    <row r="24" spans="1:12">
      <c r="A24" s="11"/>
      <c r="B24" s="11"/>
      <c r="C24" s="11"/>
      <c r="D24" s="11"/>
      <c r="E24" s="11"/>
      <c r="F24" s="11"/>
      <c r="G24" s="11"/>
      <c r="H24" s="11"/>
      <c r="I24" s="11"/>
      <c r="J24" s="11"/>
      <c r="K24" s="11"/>
      <c r="L24" s="11"/>
    </row>
    <row r="25" spans="1:12">
      <c r="A25" s="11"/>
      <c r="B25" s="11"/>
      <c r="C25" s="11"/>
      <c r="D25" s="11"/>
      <c r="E25" s="11"/>
      <c r="F25" s="11"/>
      <c r="G25" s="11"/>
      <c r="H25" s="11"/>
      <c r="I25" s="11"/>
      <c r="J25" s="11"/>
      <c r="K25" s="11"/>
      <c r="L25" s="11"/>
    </row>
    <row r="26" spans="1:12">
      <c r="A26" s="11"/>
      <c r="B26" s="11"/>
      <c r="C26" s="11"/>
      <c r="D26" s="11"/>
      <c r="E26" s="11"/>
      <c r="F26" s="11"/>
      <c r="G26" s="11"/>
      <c r="H26" s="11"/>
      <c r="I26" s="11"/>
      <c r="J26" s="11"/>
      <c r="K26" s="11"/>
      <c r="L26" s="11"/>
    </row>
    <row r="27" spans="1:12">
      <c r="A27" s="11"/>
      <c r="B27" s="11"/>
      <c r="C27" s="11"/>
      <c r="D27" s="11"/>
      <c r="E27" s="11"/>
      <c r="F27" s="11"/>
      <c r="G27" s="11"/>
      <c r="H27" s="11"/>
      <c r="I27" s="11"/>
      <c r="J27" s="11"/>
      <c r="K27" s="11"/>
      <c r="L27" s="11"/>
    </row>
    <row r="28" spans="1:12">
      <c r="A28" s="11"/>
      <c r="B28" s="11"/>
      <c r="C28" s="11"/>
      <c r="D28" s="11"/>
      <c r="E28" s="11"/>
      <c r="F28" s="11"/>
      <c r="G28" s="11"/>
      <c r="H28" s="11"/>
      <c r="I28" s="11"/>
      <c r="J28" s="11"/>
      <c r="K28" s="11"/>
      <c r="L28" s="11"/>
    </row>
    <row r="29" spans="1:12">
      <c r="A29" s="11"/>
      <c r="B29" s="11"/>
      <c r="C29" s="11"/>
      <c r="D29" s="11"/>
      <c r="E29" s="11"/>
      <c r="F29" s="11"/>
      <c r="G29" s="11"/>
      <c r="H29" s="11"/>
      <c r="I29" s="11"/>
      <c r="J29" s="11"/>
      <c r="K29" s="11"/>
      <c r="L29" s="11"/>
    </row>
    <row r="30" spans="1:12">
      <c r="A30" s="11"/>
      <c r="B30" s="11"/>
      <c r="C30" s="11"/>
      <c r="D30" s="11"/>
      <c r="E30" s="11"/>
      <c r="F30" s="11"/>
      <c r="G30" s="11"/>
      <c r="H30" s="11"/>
      <c r="I30" s="11"/>
      <c r="J30" s="11"/>
      <c r="K30" s="11"/>
      <c r="L30" s="11"/>
    </row>
    <row r="31" spans="1:12">
      <c r="A31" s="11"/>
      <c r="B31" s="11"/>
      <c r="C31" s="11"/>
      <c r="D31" s="11"/>
      <c r="E31" s="11"/>
      <c r="F31" s="11"/>
      <c r="G31" s="11"/>
      <c r="H31" s="11"/>
      <c r="I31" s="11"/>
      <c r="J31" s="11"/>
      <c r="K31" s="11"/>
      <c r="L31" s="11"/>
    </row>
    <row r="32" spans="1:12">
      <c r="A32" s="11"/>
      <c r="B32" s="11"/>
      <c r="C32" s="11"/>
      <c r="D32" s="11"/>
      <c r="E32" s="11"/>
      <c r="F32" s="11"/>
      <c r="G32" s="11"/>
      <c r="H32" s="11"/>
      <c r="I32" s="11"/>
      <c r="J32" s="11"/>
      <c r="K32" s="11"/>
      <c r="L32" s="11"/>
    </row>
    <row r="33" spans="1:12">
      <c r="A33" s="11"/>
      <c r="B33" s="11"/>
      <c r="C33" s="11"/>
      <c r="D33" s="11"/>
      <c r="E33" s="11"/>
      <c r="F33" s="11"/>
      <c r="G33" s="11"/>
      <c r="H33" s="11"/>
      <c r="I33" s="11"/>
      <c r="J33" s="11"/>
      <c r="K33" s="11"/>
      <c r="L33" s="11"/>
    </row>
    <row r="34" spans="1:12">
      <c r="A34" s="11"/>
      <c r="B34" s="11"/>
      <c r="C34" s="11"/>
      <c r="D34" s="11"/>
      <c r="E34" s="11"/>
      <c r="F34" s="11"/>
      <c r="G34" s="11"/>
      <c r="H34" s="11"/>
      <c r="I34" s="11"/>
      <c r="J34" s="11"/>
      <c r="K34" s="11"/>
      <c r="L34" s="11"/>
    </row>
    <row r="35" spans="1:12">
      <c r="A35" s="11"/>
      <c r="B35" s="11"/>
      <c r="C35" s="11"/>
      <c r="D35" s="11"/>
      <c r="E35" s="11"/>
      <c r="F35" s="11"/>
      <c r="G35" s="11"/>
      <c r="H35" s="11"/>
      <c r="I35" s="11"/>
      <c r="J35" s="11"/>
      <c r="K35" s="11"/>
      <c r="L35" s="11"/>
    </row>
    <row r="36" spans="1:12">
      <c r="A36" s="11"/>
      <c r="B36" s="11"/>
      <c r="C36" s="11"/>
      <c r="D36" s="11"/>
      <c r="E36" s="11"/>
      <c r="F36" s="11"/>
      <c r="G36" s="11"/>
      <c r="H36" s="11"/>
      <c r="I36" s="11"/>
      <c r="J36" s="11"/>
      <c r="K36" s="11"/>
      <c r="L36" s="11"/>
    </row>
    <row r="37" spans="1:12">
      <c r="A37" s="11"/>
      <c r="B37" s="11"/>
      <c r="C37" s="11"/>
      <c r="D37" s="11"/>
      <c r="E37" s="11"/>
      <c r="F37" s="11"/>
      <c r="G37" s="11"/>
      <c r="H37" s="11"/>
      <c r="I37" s="11"/>
      <c r="J37" s="11"/>
      <c r="K37" s="11"/>
      <c r="L37" s="11"/>
    </row>
    <row r="38" spans="1:12">
      <c r="A38" s="11"/>
      <c r="B38" s="11"/>
      <c r="C38" s="11"/>
      <c r="D38" s="11"/>
      <c r="E38" s="11"/>
      <c r="F38" s="11"/>
      <c r="G38" s="11"/>
      <c r="H38" s="11"/>
      <c r="I38" s="11"/>
      <c r="J38" s="11"/>
      <c r="K38" s="11"/>
      <c r="L38" s="11"/>
    </row>
    <row r="39" spans="1:12">
      <c r="A39" s="11"/>
      <c r="B39" s="11"/>
      <c r="C39" s="11"/>
      <c r="D39" s="11"/>
      <c r="E39" s="11"/>
      <c r="F39" s="11"/>
      <c r="G39" s="11"/>
      <c r="H39" s="11"/>
      <c r="I39" s="11"/>
      <c r="J39" s="11"/>
      <c r="K39" s="11"/>
      <c r="L39" s="11"/>
    </row>
    <row r="40" spans="1:12">
      <c r="A40" s="11"/>
      <c r="B40" s="11"/>
      <c r="C40" s="11"/>
      <c r="D40" s="11"/>
      <c r="E40" s="11"/>
      <c r="F40" s="11"/>
      <c r="G40" s="11"/>
      <c r="H40" s="11"/>
      <c r="I40" s="11"/>
      <c r="J40" s="11"/>
      <c r="K40" s="11"/>
      <c r="L40" s="11"/>
    </row>
  </sheetData>
  <mergeCells count="1">
    <mergeCell ref="A1:L3"/>
  </mergeCells>
  <pageMargins left="0.70866141732283472" right="0.70866141732283472" top="0.74803149606299213" bottom="0.74803149606299213" header="0.31496062992125984" footer="0.31496062992125984"/>
  <pageSetup paperSize="9" scale="96" orientation="landscape" r:id="rId1"/>
  <headerFooter>
    <oddHeader>&amp;C&amp;"Arial,Gras"&amp;12ADEME - Diagnostic des sites de compostage de proximité
2. Photos</oddHeader>
    <oddFooter>&amp;C&amp;"Arial,Gras" 2. Photos</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3">
    <tabColor theme="7" tint="0.39997558519241921"/>
  </sheetPr>
  <dimension ref="A1:R73"/>
  <sheetViews>
    <sheetView view="pageBreakPreview" topLeftCell="A14" zoomScale="80" zoomScaleNormal="80" zoomScaleSheetLayoutView="80" zoomScalePageLayoutView="70" workbookViewId="0">
      <selection activeCell="D50" sqref="D50:G50"/>
    </sheetView>
  </sheetViews>
  <sheetFormatPr baseColWidth="10" defaultColWidth="9.109375" defaultRowHeight="13.2"/>
  <cols>
    <col min="1" max="1" width="14.88671875" style="23" customWidth="1"/>
    <col min="2" max="2" width="30.5546875" style="23"/>
    <col min="3" max="3" width="20.6640625" style="23"/>
    <col min="4" max="4" width="21.88671875" style="23"/>
    <col min="5" max="5" width="27.33203125" style="23" customWidth="1"/>
    <col min="6" max="6" width="27.44140625" style="23" customWidth="1"/>
    <col min="7" max="7" width="20.6640625" style="23"/>
    <col min="8" max="10" width="10.109375" style="23" hidden="1" customWidth="1"/>
    <col min="11" max="11" width="26" style="54" hidden="1" customWidth="1"/>
    <col min="12" max="12" width="9.109375" style="23" hidden="1" customWidth="1"/>
    <col min="13" max="13" width="105" style="58" hidden="1" customWidth="1"/>
    <col min="14" max="16384" width="9.109375" style="23"/>
  </cols>
  <sheetData>
    <row r="1" spans="1:18" ht="59.25" customHeight="1">
      <c r="A1" s="336" t="s">
        <v>42</v>
      </c>
      <c r="B1" s="346" t="s">
        <v>43</v>
      </c>
      <c r="C1" s="24" t="s">
        <v>371</v>
      </c>
      <c r="D1" s="25" t="s">
        <v>374</v>
      </c>
      <c r="E1" s="24" t="s">
        <v>372</v>
      </c>
      <c r="F1" s="24" t="s">
        <v>373</v>
      </c>
      <c r="G1" s="26" t="s">
        <v>44</v>
      </c>
      <c r="H1" s="154" t="s">
        <v>434</v>
      </c>
      <c r="I1" s="121" t="s">
        <v>640</v>
      </c>
      <c r="J1" s="122" t="s">
        <v>641</v>
      </c>
      <c r="M1" s="58" t="s">
        <v>618</v>
      </c>
    </row>
    <row r="2" spans="1:18" ht="21" customHeight="1">
      <c r="A2" s="337"/>
      <c r="B2" s="349"/>
      <c r="C2" s="275"/>
      <c r="D2" s="275"/>
      <c r="E2" s="275"/>
      <c r="F2" s="275"/>
      <c r="G2" s="276"/>
      <c r="K2" s="54" t="s">
        <v>419</v>
      </c>
    </row>
    <row r="3" spans="1:18" ht="21" hidden="1" customHeight="1">
      <c r="A3" s="337"/>
      <c r="B3" s="135"/>
      <c r="C3" s="42">
        <f>IF(C2="oui",1,0)</f>
        <v>0</v>
      </c>
      <c r="D3" s="42">
        <f t="shared" ref="D3:F3" si="0">IF(D2="oui",1,0)</f>
        <v>0</v>
      </c>
      <c r="E3" s="42">
        <f t="shared" si="0"/>
        <v>0</v>
      </c>
      <c r="F3" s="42">
        <f t="shared" si="0"/>
        <v>0</v>
      </c>
      <c r="G3" s="152">
        <f>IF(G2="Ne sais pas",1,0)</f>
        <v>0</v>
      </c>
    </row>
    <row r="4" spans="1:18" ht="20.25" customHeight="1" thickBot="1">
      <c r="A4" s="337"/>
      <c r="B4" s="155" t="s">
        <v>242</v>
      </c>
      <c r="C4" s="350"/>
      <c r="D4" s="351"/>
      <c r="E4" s="351"/>
      <c r="F4" s="351"/>
      <c r="G4" s="352"/>
      <c r="H4" s="27"/>
      <c r="I4" s="27"/>
      <c r="J4" s="27"/>
      <c r="K4" s="55"/>
      <c r="L4" s="27"/>
      <c r="N4" s="27"/>
      <c r="O4" s="27"/>
      <c r="P4" s="27"/>
      <c r="Q4" s="27"/>
      <c r="R4" s="27"/>
    </row>
    <row r="5" spans="1:18" ht="56.25" customHeight="1">
      <c r="A5" s="337"/>
      <c r="B5" s="353" t="s">
        <v>375</v>
      </c>
      <c r="C5" s="24" t="s">
        <v>376</v>
      </c>
      <c r="D5" s="24" t="s">
        <v>377</v>
      </c>
      <c r="E5" s="369"/>
      <c r="F5" s="370"/>
      <c r="G5" s="26" t="s">
        <v>44</v>
      </c>
      <c r="H5" s="63">
        <f>C3+D3+E3+F3+C7+D7</f>
        <v>0</v>
      </c>
      <c r="I5" s="123" t="str">
        <f>_xlfn.IFS(H5=0,"",H5&lt;6,1,H5=6,0)</f>
        <v/>
      </c>
      <c r="J5" s="123" t="str">
        <f>_xlfn.IFS(H5=0,"",H5&lt;6,1,H5=6,0)</f>
        <v/>
      </c>
      <c r="K5" s="54" t="s">
        <v>420</v>
      </c>
      <c r="L5" s="27"/>
      <c r="N5" s="27"/>
      <c r="O5" s="27"/>
      <c r="P5" s="27"/>
      <c r="Q5" s="27"/>
      <c r="R5" s="27"/>
    </row>
    <row r="6" spans="1:18" ht="20.25" customHeight="1" thickBot="1">
      <c r="A6" s="337"/>
      <c r="B6" s="354"/>
      <c r="C6" s="287"/>
      <c r="D6" s="287"/>
      <c r="E6" s="371"/>
      <c r="F6" s="372"/>
      <c r="G6" s="288"/>
      <c r="H6" s="27"/>
      <c r="I6" s="27"/>
      <c r="J6" s="27"/>
      <c r="L6" s="27"/>
      <c r="N6" s="27"/>
      <c r="O6" s="27"/>
      <c r="P6" s="27"/>
      <c r="Q6" s="27"/>
      <c r="R6" s="27"/>
    </row>
    <row r="7" spans="1:18" ht="20.25" hidden="1" customHeight="1" thickBot="1">
      <c r="A7" s="337"/>
      <c r="B7" s="161"/>
      <c r="C7" s="40">
        <f>IF(C6="oui",1,0)</f>
        <v>0</v>
      </c>
      <c r="D7" s="40">
        <f t="shared" ref="D7" si="1">IF(D6="oui",1,0)</f>
        <v>0</v>
      </c>
      <c r="E7" s="40"/>
      <c r="F7" s="40"/>
      <c r="G7" s="41">
        <f>IF(G6="Ne sais pas",1,0)</f>
        <v>0</v>
      </c>
      <c r="H7" s="27"/>
      <c r="I7" s="27"/>
      <c r="J7" s="27"/>
      <c r="L7" s="27"/>
      <c r="N7" s="27"/>
      <c r="O7" s="27"/>
      <c r="P7" s="27"/>
      <c r="Q7" s="27"/>
      <c r="R7" s="27"/>
    </row>
    <row r="8" spans="1:18" s="29" customFormat="1" ht="42.75" customHeight="1">
      <c r="A8" s="337"/>
      <c r="B8" s="346" t="s">
        <v>45</v>
      </c>
      <c r="C8" s="48" t="s">
        <v>46</v>
      </c>
      <c r="D8" s="48" t="s">
        <v>47</v>
      </c>
      <c r="E8" s="24" t="s">
        <v>48</v>
      </c>
      <c r="F8" s="24" t="s">
        <v>49</v>
      </c>
      <c r="G8" s="46" t="s">
        <v>44</v>
      </c>
      <c r="H8" s="28"/>
      <c r="I8" s="28"/>
      <c r="J8" s="28"/>
      <c r="K8" s="56"/>
      <c r="L8" s="28"/>
      <c r="M8" s="58" t="s">
        <v>619</v>
      </c>
      <c r="N8" s="28"/>
      <c r="O8" s="28"/>
      <c r="P8" s="28"/>
      <c r="Q8" s="28"/>
      <c r="R8" s="28"/>
    </row>
    <row r="9" spans="1:18" s="29" customFormat="1" ht="20.25" customHeight="1" thickBot="1">
      <c r="A9" s="337"/>
      <c r="B9" s="347"/>
      <c r="C9" s="287"/>
      <c r="D9" s="287"/>
      <c r="E9" s="287"/>
      <c r="F9" s="287"/>
      <c r="G9" s="288"/>
      <c r="H9" s="28"/>
      <c r="I9" s="123">
        <f>C10+D10</f>
        <v>0</v>
      </c>
      <c r="J9" s="123">
        <f>C10+D10</f>
        <v>0</v>
      </c>
      <c r="K9" s="56"/>
      <c r="L9" s="28"/>
      <c r="M9" s="59"/>
      <c r="N9" s="28"/>
      <c r="O9" s="28"/>
      <c r="P9" s="28"/>
      <c r="Q9" s="28"/>
      <c r="R9" s="28"/>
    </row>
    <row r="10" spans="1:18" s="29" customFormat="1" ht="20.25" hidden="1" customHeight="1" thickBot="1">
      <c r="A10" s="337"/>
      <c r="B10" s="161"/>
      <c r="C10" s="137">
        <f>IF(C9="oui",1,0)</f>
        <v>0</v>
      </c>
      <c r="D10" s="137">
        <f>IF(D9="oui",1,0)</f>
        <v>0</v>
      </c>
      <c r="E10" s="40"/>
      <c r="F10" s="40"/>
      <c r="G10" s="41">
        <f>IF(G9="Ne sais pas",1,0)</f>
        <v>0</v>
      </c>
      <c r="H10" s="28"/>
      <c r="I10" s="27"/>
      <c r="J10" s="27"/>
      <c r="K10" s="56"/>
      <c r="L10" s="28"/>
      <c r="M10" s="59"/>
      <c r="N10" s="28"/>
      <c r="O10" s="28"/>
      <c r="P10" s="28"/>
      <c r="Q10" s="28"/>
      <c r="R10" s="28"/>
    </row>
    <row r="11" spans="1:18" ht="63" customHeight="1">
      <c r="A11" s="337"/>
      <c r="B11" s="355" t="s">
        <v>379</v>
      </c>
      <c r="C11" s="166" t="s">
        <v>50</v>
      </c>
      <c r="D11" s="30" t="s">
        <v>51</v>
      </c>
      <c r="E11" s="30" t="s">
        <v>52</v>
      </c>
      <c r="F11" s="30" t="s">
        <v>53</v>
      </c>
      <c r="G11" s="31" t="s">
        <v>44</v>
      </c>
      <c r="H11" s="27"/>
      <c r="I11" s="27"/>
      <c r="J11" s="27"/>
      <c r="K11" s="55"/>
      <c r="L11" s="27"/>
      <c r="M11" s="58" t="s">
        <v>620</v>
      </c>
      <c r="N11" s="27"/>
      <c r="O11" s="27"/>
      <c r="P11" s="27"/>
      <c r="Q11" s="27"/>
      <c r="R11" s="27"/>
    </row>
    <row r="12" spans="1:18" ht="21" customHeight="1">
      <c r="A12" s="337"/>
      <c r="B12" s="356"/>
      <c r="C12" s="275"/>
      <c r="D12" s="275"/>
      <c r="E12" s="275"/>
      <c r="F12" s="275"/>
      <c r="G12" s="276"/>
      <c r="H12" s="27"/>
      <c r="I12" s="123">
        <f>C13</f>
        <v>0</v>
      </c>
      <c r="J12" s="123">
        <f>C13</f>
        <v>0</v>
      </c>
      <c r="K12" s="55"/>
      <c r="L12" s="27"/>
      <c r="N12" s="27"/>
      <c r="O12" s="27"/>
      <c r="P12" s="27"/>
      <c r="Q12" s="27"/>
      <c r="R12" s="27"/>
    </row>
    <row r="13" spans="1:18" ht="21" hidden="1" customHeight="1">
      <c r="A13" s="337"/>
      <c r="B13" s="163"/>
      <c r="C13" s="127">
        <f>IF(C12="oui",1,0)</f>
        <v>0</v>
      </c>
      <c r="D13" s="140"/>
      <c r="E13" s="140"/>
      <c r="F13" s="140"/>
      <c r="G13" s="152">
        <f>IF(G12="Ne sais pas",1,0)</f>
        <v>0</v>
      </c>
      <c r="H13" s="27"/>
      <c r="I13" s="27"/>
      <c r="J13" s="27"/>
      <c r="K13" s="55"/>
      <c r="L13" s="27"/>
      <c r="N13" s="27"/>
      <c r="O13" s="27"/>
      <c r="P13" s="27"/>
      <c r="Q13" s="27"/>
      <c r="R13" s="27"/>
    </row>
    <row r="14" spans="1:18" ht="20.25" customHeight="1" thickBot="1">
      <c r="A14" s="338"/>
      <c r="B14" s="162" t="s">
        <v>242</v>
      </c>
      <c r="C14" s="343"/>
      <c r="D14" s="344"/>
      <c r="E14" s="344"/>
      <c r="F14" s="344"/>
      <c r="G14" s="345"/>
      <c r="H14" s="27"/>
      <c r="I14" s="27"/>
      <c r="J14" s="27"/>
      <c r="K14" s="55"/>
      <c r="L14" s="27"/>
      <c r="N14" s="27"/>
      <c r="O14" s="27"/>
      <c r="P14" s="27"/>
      <c r="Q14" s="27"/>
      <c r="R14" s="27"/>
    </row>
    <row r="15" spans="1:18" ht="57" customHeight="1">
      <c r="A15" s="336" t="s">
        <v>401</v>
      </c>
      <c r="B15" s="357" t="s">
        <v>259</v>
      </c>
      <c r="C15" s="48" t="s">
        <v>260</v>
      </c>
      <c r="D15" s="48" t="s">
        <v>282</v>
      </c>
      <c r="E15" s="48" t="s">
        <v>281</v>
      </c>
      <c r="F15" s="46" t="s">
        <v>44</v>
      </c>
      <c r="G15" s="363"/>
      <c r="M15" s="58" t="s">
        <v>621</v>
      </c>
    </row>
    <row r="16" spans="1:18" ht="21" customHeight="1" thickBot="1">
      <c r="A16" s="337"/>
      <c r="B16" s="358"/>
      <c r="C16" s="287"/>
      <c r="D16" s="287"/>
      <c r="E16" s="287"/>
      <c r="F16" s="288"/>
      <c r="G16" s="364"/>
      <c r="I16" s="120"/>
      <c r="J16" s="123">
        <f>C17+D17</f>
        <v>0</v>
      </c>
    </row>
    <row r="17" spans="1:13" ht="21" hidden="1" customHeight="1" thickBot="1">
      <c r="A17" s="348"/>
      <c r="B17" s="156"/>
      <c r="C17" s="151">
        <f>IF(C16="oui",1,0)</f>
        <v>0</v>
      </c>
      <c r="D17" s="151">
        <f>IF(D16="oui",1,0)</f>
        <v>0</v>
      </c>
      <c r="E17" s="151"/>
      <c r="F17" s="40">
        <f>IF(F16="Ne sais pas",1,0)</f>
        <v>0</v>
      </c>
      <c r="G17" s="169"/>
      <c r="I17" s="142"/>
      <c r="J17" s="139"/>
    </row>
    <row r="18" spans="1:13" ht="50.25" customHeight="1">
      <c r="A18" s="337"/>
      <c r="B18" s="359" t="s">
        <v>353</v>
      </c>
      <c r="C18" s="48" t="s">
        <v>354</v>
      </c>
      <c r="D18" s="48" t="s">
        <v>285</v>
      </c>
      <c r="E18" s="48" t="s">
        <v>283</v>
      </c>
      <c r="F18" s="24" t="s">
        <v>284</v>
      </c>
      <c r="G18" s="46" t="s">
        <v>44</v>
      </c>
      <c r="M18" s="58" t="s">
        <v>622</v>
      </c>
    </row>
    <row r="19" spans="1:13" ht="21" customHeight="1" thickBot="1">
      <c r="A19" s="337"/>
      <c r="B19" s="360"/>
      <c r="C19" s="287"/>
      <c r="D19" s="287"/>
      <c r="E19" s="287"/>
      <c r="F19" s="287"/>
      <c r="G19" s="288"/>
      <c r="I19" s="120"/>
      <c r="J19" s="123">
        <f>C20+D20</f>
        <v>0</v>
      </c>
    </row>
    <row r="20" spans="1:13" ht="21" hidden="1" customHeight="1" thickBot="1">
      <c r="A20" s="337"/>
      <c r="B20" s="143"/>
      <c r="C20" s="64">
        <f>IF(C19="oui",1,0)</f>
        <v>0</v>
      </c>
      <c r="D20" s="64">
        <f>IF(D19="oui",1,0)</f>
        <v>0</v>
      </c>
      <c r="E20" s="167"/>
      <c r="F20" s="43"/>
      <c r="G20" s="51">
        <f>IF(G19="Ne sais pas",1,0)</f>
        <v>0</v>
      </c>
      <c r="I20" s="142"/>
      <c r="J20" s="139"/>
    </row>
    <row r="21" spans="1:13" ht="46.5" customHeight="1">
      <c r="A21" s="337"/>
      <c r="B21" s="357" t="s">
        <v>421</v>
      </c>
      <c r="C21" s="48" t="s">
        <v>261</v>
      </c>
      <c r="D21" s="48" t="s">
        <v>262</v>
      </c>
      <c r="E21" s="168" t="s">
        <v>44</v>
      </c>
      <c r="F21" s="365"/>
      <c r="G21" s="366"/>
      <c r="M21" s="58" t="s">
        <v>623</v>
      </c>
    </row>
    <row r="22" spans="1:13" ht="21" customHeight="1" thickBot="1">
      <c r="A22" s="159"/>
      <c r="B22" s="358"/>
      <c r="C22" s="287"/>
      <c r="D22" s="287"/>
      <c r="E22" s="287"/>
      <c r="F22" s="367"/>
      <c r="G22" s="368"/>
      <c r="I22" s="120"/>
      <c r="J22" s="123">
        <f>C23</f>
        <v>0</v>
      </c>
    </row>
    <row r="23" spans="1:13" ht="21" hidden="1" customHeight="1" thickBot="1">
      <c r="A23" s="158"/>
      <c r="B23" s="141"/>
      <c r="C23" s="137">
        <f>IF(C22="oui",1,0)</f>
        <v>0</v>
      </c>
      <c r="D23" s="40"/>
      <c r="E23" s="40">
        <f>IF(E22="Ne sais pas",1,0)</f>
        <v>0</v>
      </c>
      <c r="F23" s="43"/>
      <c r="G23" s="170"/>
      <c r="I23" s="142"/>
      <c r="J23" s="139"/>
    </row>
    <row r="24" spans="1:13" ht="34.200000000000003" customHeight="1">
      <c r="A24" s="336" t="s">
        <v>58</v>
      </c>
      <c r="B24" s="361" t="s">
        <v>54</v>
      </c>
      <c r="C24" s="48" t="s">
        <v>55</v>
      </c>
      <c r="D24" s="48" t="s">
        <v>56</v>
      </c>
      <c r="E24" s="24" t="s">
        <v>57</v>
      </c>
      <c r="F24" s="46" t="s">
        <v>44</v>
      </c>
      <c r="G24" s="363"/>
      <c r="M24" s="58" t="s">
        <v>624</v>
      </c>
    </row>
    <row r="25" spans="1:13" ht="20.25" customHeight="1" thickBot="1">
      <c r="A25" s="337"/>
      <c r="B25" s="362"/>
      <c r="C25" s="287"/>
      <c r="D25" s="287"/>
      <c r="E25" s="287"/>
      <c r="F25" s="288"/>
      <c r="G25" s="373"/>
      <c r="I25" s="123">
        <f>C26</f>
        <v>0</v>
      </c>
      <c r="J25" s="123">
        <f>C26</f>
        <v>0</v>
      </c>
    </row>
    <row r="26" spans="1:13" ht="20.25" hidden="1" customHeight="1" thickBot="1">
      <c r="A26" s="337"/>
      <c r="B26" s="144"/>
      <c r="C26" s="64">
        <f>IF(C25="oui",1,0)</f>
        <v>0</v>
      </c>
      <c r="D26" s="151"/>
      <c r="E26" s="40"/>
      <c r="F26" s="44">
        <f>IF(F25="Ne sais pas",1,0)</f>
        <v>0</v>
      </c>
      <c r="G26" s="169"/>
      <c r="I26" s="139"/>
      <c r="J26" s="139"/>
    </row>
    <row r="27" spans="1:13" ht="82.8">
      <c r="A27" s="337"/>
      <c r="B27" s="346" t="s">
        <v>59</v>
      </c>
      <c r="C27" s="48" t="s">
        <v>60</v>
      </c>
      <c r="D27" s="48" t="s">
        <v>61</v>
      </c>
      <c r="E27" s="24" t="s">
        <v>62</v>
      </c>
      <c r="F27" s="24" t="s">
        <v>355</v>
      </c>
      <c r="G27" s="46" t="s">
        <v>44</v>
      </c>
      <c r="M27" s="58" t="s">
        <v>625</v>
      </c>
    </row>
    <row r="28" spans="1:13" ht="21" customHeight="1" thickBot="1">
      <c r="A28" s="202"/>
      <c r="B28" s="347"/>
      <c r="C28" s="287"/>
      <c r="D28" s="287"/>
      <c r="E28" s="287"/>
      <c r="F28" s="287"/>
      <c r="G28" s="288"/>
      <c r="I28" s="123">
        <f>C29+D29</f>
        <v>0</v>
      </c>
      <c r="J28" s="123">
        <f>C29+D29</f>
        <v>0</v>
      </c>
    </row>
    <row r="29" spans="1:13" ht="21" hidden="1" customHeight="1" thickBot="1">
      <c r="A29" s="202"/>
      <c r="B29" s="161"/>
      <c r="C29" s="50">
        <f>IF(C28="oui",1,0)</f>
        <v>0</v>
      </c>
      <c r="D29" s="50">
        <f>IF(D28="oui",1,0)</f>
        <v>0</v>
      </c>
      <c r="E29" s="40"/>
      <c r="F29" s="40"/>
      <c r="G29" s="51">
        <f>IF(G28="Ne sais pas",1,0)</f>
        <v>0</v>
      </c>
      <c r="I29" s="139"/>
      <c r="J29" s="139"/>
    </row>
    <row r="30" spans="1:13" ht="45.75" customHeight="1">
      <c r="A30" s="336" t="s">
        <v>58</v>
      </c>
      <c r="B30" s="346" t="s">
        <v>63</v>
      </c>
      <c r="C30" s="48" t="s">
        <v>289</v>
      </c>
      <c r="D30" s="24" t="s">
        <v>286</v>
      </c>
      <c r="E30" s="24" t="s">
        <v>290</v>
      </c>
      <c r="F30" s="24" t="s">
        <v>291</v>
      </c>
      <c r="G30" s="168" t="s">
        <v>44</v>
      </c>
      <c r="M30" s="58" t="s">
        <v>626</v>
      </c>
    </row>
    <row r="31" spans="1:13" ht="21" customHeight="1" thickBot="1">
      <c r="A31" s="337"/>
      <c r="B31" s="347"/>
      <c r="C31" s="287"/>
      <c r="D31" s="287"/>
      <c r="E31" s="287"/>
      <c r="F31" s="287"/>
      <c r="G31" s="288"/>
      <c r="I31" s="123">
        <f>C32</f>
        <v>0</v>
      </c>
      <c r="J31" s="123">
        <f>C32</f>
        <v>0</v>
      </c>
    </row>
    <row r="32" spans="1:13" ht="21" hidden="1" customHeight="1" thickBot="1">
      <c r="A32" s="337"/>
      <c r="B32" s="161"/>
      <c r="C32" s="50">
        <f>IF(C31="oui",1,0)</f>
        <v>0</v>
      </c>
      <c r="D32" s="40"/>
      <c r="E32" s="136"/>
      <c r="F32" s="43"/>
      <c r="G32" s="51">
        <f>IF(G31="Ne sais pas",1,0)</f>
        <v>0</v>
      </c>
      <c r="I32" s="139"/>
      <c r="J32" s="139"/>
    </row>
    <row r="33" spans="1:13" ht="39.6">
      <c r="A33" s="337"/>
      <c r="B33" s="346" t="s">
        <v>287</v>
      </c>
      <c r="C33" s="24" t="s">
        <v>288</v>
      </c>
      <c r="D33" s="48" t="s">
        <v>244</v>
      </c>
      <c r="E33" s="26" t="s">
        <v>44</v>
      </c>
      <c r="F33" s="374"/>
      <c r="G33" s="375"/>
      <c r="M33" s="58" t="s">
        <v>627</v>
      </c>
    </row>
    <row r="34" spans="1:13" ht="20.25" customHeight="1" thickBot="1">
      <c r="A34" s="337"/>
      <c r="B34" s="347"/>
      <c r="C34" s="275"/>
      <c r="D34" s="289"/>
      <c r="E34" s="275"/>
      <c r="F34" s="374"/>
      <c r="G34" s="375"/>
      <c r="I34" s="123">
        <f>D35</f>
        <v>0</v>
      </c>
      <c r="J34" s="123">
        <f>D35</f>
        <v>0</v>
      </c>
    </row>
    <row r="35" spans="1:13" ht="20.25" hidden="1" customHeight="1" thickBot="1">
      <c r="A35" s="337"/>
      <c r="B35" s="161"/>
      <c r="C35" s="40"/>
      <c r="D35" s="45">
        <f>IF(D34="NON",1,0)</f>
        <v>0</v>
      </c>
      <c r="E35" s="42">
        <f>IF(E34="Ne sais pas",1,0)</f>
        <v>0</v>
      </c>
      <c r="F35" s="43"/>
      <c r="G35" s="169"/>
      <c r="I35" s="139"/>
      <c r="J35" s="139"/>
    </row>
    <row r="36" spans="1:13" ht="43.5" customHeight="1">
      <c r="A36" s="337"/>
      <c r="B36" s="346" t="s">
        <v>292</v>
      </c>
      <c r="C36" s="48" t="s">
        <v>64</v>
      </c>
      <c r="D36" s="48" t="s">
        <v>65</v>
      </c>
      <c r="E36" s="24" t="s">
        <v>66</v>
      </c>
      <c r="F36" s="24" t="s">
        <v>67</v>
      </c>
      <c r="G36" s="46" t="s">
        <v>44</v>
      </c>
      <c r="M36" s="58" t="s">
        <v>606</v>
      </c>
    </row>
    <row r="37" spans="1:13" ht="21" customHeight="1" thickBot="1">
      <c r="A37" s="337"/>
      <c r="B37" s="347"/>
      <c r="C37" s="287"/>
      <c r="D37" s="287"/>
      <c r="E37" s="287"/>
      <c r="F37" s="287"/>
      <c r="G37" s="288"/>
      <c r="I37" s="123">
        <f>C38+D38</f>
        <v>0</v>
      </c>
      <c r="J37" s="123">
        <f>C38+D38</f>
        <v>0</v>
      </c>
    </row>
    <row r="38" spans="1:13" ht="21" hidden="1" customHeight="1" thickBot="1">
      <c r="A38" s="337"/>
      <c r="B38" s="161"/>
      <c r="C38" s="50">
        <f>IF(C37="oui",1,0)</f>
        <v>0</v>
      </c>
      <c r="D38" s="50">
        <f>IF(D37="oui",1,0)</f>
        <v>0</v>
      </c>
      <c r="E38" s="40"/>
      <c r="F38" s="40"/>
      <c r="G38" s="51">
        <f>IF(G37="Ne sais pas",1,0)</f>
        <v>0</v>
      </c>
      <c r="I38" s="139"/>
      <c r="J38" s="139"/>
    </row>
    <row r="39" spans="1:13" ht="101.7" customHeight="1">
      <c r="A39" s="337"/>
      <c r="B39" s="346" t="s">
        <v>294</v>
      </c>
      <c r="C39" s="48" t="s">
        <v>293</v>
      </c>
      <c r="D39" s="48" t="s">
        <v>295</v>
      </c>
      <c r="E39" s="24" t="s">
        <v>296</v>
      </c>
      <c r="F39" s="24" t="s">
        <v>297</v>
      </c>
      <c r="G39" s="46" t="s">
        <v>44</v>
      </c>
      <c r="M39" s="58" t="s">
        <v>628</v>
      </c>
    </row>
    <row r="40" spans="1:13" ht="20.25" customHeight="1" thickBot="1">
      <c r="A40" s="337"/>
      <c r="B40" s="347"/>
      <c r="C40" s="287"/>
      <c r="D40" s="287"/>
      <c r="E40" s="287"/>
      <c r="F40" s="287"/>
      <c r="G40" s="288"/>
      <c r="I40" s="123">
        <f>C41+D41</f>
        <v>0</v>
      </c>
      <c r="J40" s="123">
        <f>C41+D41</f>
        <v>0</v>
      </c>
    </row>
    <row r="41" spans="1:13" ht="20.25" hidden="1" customHeight="1" thickBot="1">
      <c r="A41" s="337"/>
      <c r="B41" s="161"/>
      <c r="C41" s="64">
        <f>IF(C40="oui",1,0)</f>
        <v>0</v>
      </c>
      <c r="D41" s="64">
        <f>IF(D40="oui",1,0)</f>
        <v>0</v>
      </c>
      <c r="E41" s="40"/>
      <c r="F41" s="40"/>
      <c r="G41" s="51">
        <f>IF(G40="Ne sais pas",1,0)</f>
        <v>0</v>
      </c>
      <c r="I41" s="139"/>
      <c r="J41" s="139"/>
    </row>
    <row r="42" spans="1:13" ht="69">
      <c r="A42" s="337"/>
      <c r="B42" s="346" t="s">
        <v>72</v>
      </c>
      <c r="C42" s="48" t="s">
        <v>73</v>
      </c>
      <c r="D42" s="48" t="s">
        <v>299</v>
      </c>
      <c r="E42" s="24" t="s">
        <v>298</v>
      </c>
      <c r="F42" s="24" t="s">
        <v>74</v>
      </c>
      <c r="G42" s="46" t="s">
        <v>44</v>
      </c>
      <c r="M42" s="58" t="s">
        <v>629</v>
      </c>
    </row>
    <row r="43" spans="1:13" ht="21" customHeight="1" thickBot="1">
      <c r="A43" s="337"/>
      <c r="B43" s="347"/>
      <c r="C43" s="287"/>
      <c r="D43" s="287"/>
      <c r="E43" s="287"/>
      <c r="F43" s="287"/>
      <c r="G43" s="288"/>
      <c r="I43" s="123">
        <f>C44</f>
        <v>0</v>
      </c>
      <c r="J43" s="123">
        <f>C44</f>
        <v>0</v>
      </c>
    </row>
    <row r="44" spans="1:13" ht="21" hidden="1" customHeight="1" thickBot="1">
      <c r="A44" s="337"/>
      <c r="B44" s="145"/>
      <c r="C44" s="50">
        <f>IF(C43="oui",1,0)</f>
        <v>0</v>
      </c>
      <c r="D44" s="40"/>
      <c r="E44" s="40"/>
      <c r="F44" s="40"/>
      <c r="G44" s="51">
        <f>IF(G43="Ne sais pas",1,0)</f>
        <v>0</v>
      </c>
      <c r="I44" s="139"/>
      <c r="J44" s="139"/>
    </row>
    <row r="45" spans="1:13" ht="74.7" customHeight="1">
      <c r="A45" s="337"/>
      <c r="B45" s="339" t="s">
        <v>245</v>
      </c>
      <c r="C45" s="340"/>
      <c r="D45" s="24" t="s">
        <v>68</v>
      </c>
      <c r="E45" s="48" t="s">
        <v>356</v>
      </c>
      <c r="F45" s="24" t="s">
        <v>357</v>
      </c>
      <c r="G45" s="46" t="s">
        <v>44</v>
      </c>
      <c r="H45" s="124"/>
      <c r="I45" s="124"/>
      <c r="J45" s="124"/>
      <c r="M45" s="58" t="s">
        <v>630</v>
      </c>
    </row>
    <row r="46" spans="1:13" ht="21" customHeight="1" thickBot="1">
      <c r="A46" s="337"/>
      <c r="B46" s="341"/>
      <c r="C46" s="342"/>
      <c r="D46" s="287"/>
      <c r="E46" s="287"/>
      <c r="F46" s="287"/>
      <c r="G46" s="288"/>
      <c r="H46" s="124"/>
      <c r="I46" s="124"/>
      <c r="J46" s="124"/>
    </row>
    <row r="47" spans="1:13" ht="74.7" customHeight="1">
      <c r="A47" s="337"/>
      <c r="B47" s="339" t="s">
        <v>69</v>
      </c>
      <c r="C47" s="340"/>
      <c r="D47" s="24" t="s">
        <v>68</v>
      </c>
      <c r="E47" s="48" t="s">
        <v>70</v>
      </c>
      <c r="F47" s="24" t="s">
        <v>71</v>
      </c>
      <c r="G47" s="46" t="s">
        <v>44</v>
      </c>
      <c r="H47" s="124"/>
      <c r="I47" s="124"/>
      <c r="J47" s="124"/>
      <c r="M47" s="58" t="s">
        <v>630</v>
      </c>
    </row>
    <row r="48" spans="1:13" ht="21" customHeight="1" thickBot="1">
      <c r="A48" s="337"/>
      <c r="B48" s="341"/>
      <c r="C48" s="342"/>
      <c r="D48" s="287"/>
      <c r="E48" s="287"/>
      <c r="F48" s="287"/>
      <c r="G48" s="288"/>
      <c r="H48" s="124"/>
      <c r="I48" s="124"/>
      <c r="J48" s="124"/>
    </row>
    <row r="49" spans="1:18" ht="57.75" customHeight="1">
      <c r="A49" s="337"/>
      <c r="B49" s="339" t="s">
        <v>394</v>
      </c>
      <c r="C49" s="340"/>
      <c r="D49" s="24" t="s">
        <v>68</v>
      </c>
      <c r="E49" s="24" t="s">
        <v>395</v>
      </c>
      <c r="F49" s="24" t="s">
        <v>396</v>
      </c>
      <c r="G49" s="46" t="s">
        <v>44</v>
      </c>
      <c r="H49" s="124"/>
      <c r="I49" s="124"/>
      <c r="J49" s="124"/>
      <c r="M49" s="58" t="s">
        <v>630</v>
      </c>
    </row>
    <row r="50" spans="1:18" ht="20.25" customHeight="1" thickBot="1">
      <c r="A50" s="338"/>
      <c r="B50" s="341"/>
      <c r="C50" s="342"/>
      <c r="D50" s="287"/>
      <c r="E50" s="287"/>
      <c r="F50" s="287"/>
      <c r="G50" s="288"/>
      <c r="H50" s="125"/>
      <c r="I50" s="125"/>
      <c r="J50" s="125"/>
      <c r="K50" s="55"/>
      <c r="L50" s="27"/>
      <c r="N50" s="27"/>
      <c r="O50" s="27"/>
      <c r="P50" s="27"/>
      <c r="Q50" s="27"/>
      <c r="R50" s="27"/>
    </row>
    <row r="51" spans="1:18" ht="13.8">
      <c r="B51" s="32"/>
      <c r="C51" s="33"/>
      <c r="D51" s="33"/>
      <c r="E51" s="33"/>
      <c r="F51" s="33"/>
      <c r="G51" s="33"/>
    </row>
    <row r="52" spans="1:18" ht="13.8" hidden="1">
      <c r="B52" s="119" t="s">
        <v>406</v>
      </c>
      <c r="C52" s="119"/>
      <c r="D52" s="119"/>
      <c r="E52" s="119"/>
      <c r="F52" s="119"/>
    </row>
    <row r="53" spans="1:18" ht="13.8" hidden="1">
      <c r="B53" s="67" t="s">
        <v>436</v>
      </c>
      <c r="C53" s="52" t="s">
        <v>644</v>
      </c>
      <c r="D53" s="61"/>
      <c r="E53" s="52">
        <v>11</v>
      </c>
    </row>
    <row r="54" spans="1:18" ht="13.8" hidden="1">
      <c r="B54" s="67" t="s">
        <v>436</v>
      </c>
      <c r="C54" s="52" t="s">
        <v>643</v>
      </c>
      <c r="D54" s="61"/>
      <c r="E54" s="52">
        <v>10</v>
      </c>
    </row>
    <row r="55" spans="1:18" ht="13.8" hidden="1">
      <c r="B55" s="67" t="s">
        <v>436</v>
      </c>
      <c r="C55" s="52" t="s">
        <v>414</v>
      </c>
      <c r="D55" s="61"/>
      <c r="E55" s="52">
        <f>SUM(I2:I50)</f>
        <v>0</v>
      </c>
      <c r="F55" s="33"/>
      <c r="G55" s="33"/>
    </row>
    <row r="56" spans="1:18" ht="13.8" hidden="1">
      <c r="B56" s="67" t="s">
        <v>436</v>
      </c>
      <c r="C56" s="52" t="s">
        <v>645</v>
      </c>
      <c r="D56" s="61"/>
      <c r="E56" s="52">
        <v>11</v>
      </c>
      <c r="F56" s="33"/>
      <c r="G56" s="33"/>
    </row>
    <row r="57" spans="1:18" ht="13.8" hidden="1">
      <c r="B57" s="67" t="s">
        <v>436</v>
      </c>
      <c r="C57" s="52" t="s">
        <v>44</v>
      </c>
      <c r="D57" s="61"/>
      <c r="E57" s="52">
        <f>G3+G7+G10+G13+F26+G29+G32+E35+G38+G41+G44</f>
        <v>0</v>
      </c>
      <c r="F57" s="33"/>
      <c r="G57" s="33"/>
    </row>
    <row r="58" spans="1:18" ht="13.8" hidden="1">
      <c r="B58" s="32"/>
      <c r="C58" s="33"/>
      <c r="D58" s="33"/>
      <c r="E58" s="33"/>
      <c r="F58" s="33"/>
      <c r="G58" s="33"/>
    </row>
    <row r="59" spans="1:18" ht="13.8" hidden="1">
      <c r="B59" s="32"/>
      <c r="C59" s="33"/>
      <c r="D59" s="33"/>
      <c r="E59" s="33"/>
      <c r="F59" s="33"/>
      <c r="G59" s="33"/>
    </row>
    <row r="60" spans="1:18" ht="13.8" hidden="1">
      <c r="B60" s="32"/>
      <c r="C60" s="33"/>
      <c r="D60" s="33"/>
      <c r="E60" s="33"/>
      <c r="F60" s="33"/>
      <c r="G60" s="33"/>
    </row>
    <row r="61" spans="1:18" ht="13.8" hidden="1">
      <c r="B61" s="68" t="s">
        <v>437</v>
      </c>
      <c r="C61" s="52" t="s">
        <v>644</v>
      </c>
      <c r="D61" s="61"/>
      <c r="E61" s="52">
        <v>14</v>
      </c>
      <c r="F61" s="33"/>
      <c r="G61" s="33"/>
    </row>
    <row r="62" spans="1:18" ht="13.8" hidden="1">
      <c r="B62" s="68" t="s">
        <v>437</v>
      </c>
      <c r="C62" s="52" t="s">
        <v>643</v>
      </c>
      <c r="D62" s="61"/>
      <c r="E62" s="52">
        <v>13</v>
      </c>
      <c r="F62" s="33"/>
      <c r="G62" s="33"/>
    </row>
    <row r="63" spans="1:18" ht="13.8" hidden="1">
      <c r="B63" s="68" t="s">
        <v>437</v>
      </c>
      <c r="C63" s="52" t="s">
        <v>414</v>
      </c>
      <c r="D63" s="61"/>
      <c r="E63" s="52">
        <f>SUM(J2:J50)</f>
        <v>0</v>
      </c>
      <c r="F63" s="33"/>
      <c r="G63" s="33"/>
    </row>
    <row r="64" spans="1:18" ht="13.8" hidden="1">
      <c r="B64" s="68" t="s">
        <v>437</v>
      </c>
      <c r="C64" s="52" t="s">
        <v>645</v>
      </c>
      <c r="D64" s="61"/>
      <c r="E64" s="52">
        <v>14</v>
      </c>
      <c r="F64" s="33"/>
      <c r="G64" s="33"/>
    </row>
    <row r="65" spans="2:7" ht="13.8" hidden="1">
      <c r="B65" s="68" t="s">
        <v>437</v>
      </c>
      <c r="C65" s="52" t="s">
        <v>44</v>
      </c>
      <c r="D65" s="53"/>
      <c r="E65" s="52">
        <f>G3+G7+G10+G13+F17+G20+E23+F26+G29+G32+E35+G38+G41+G44</f>
        <v>0</v>
      </c>
      <c r="F65" s="33"/>
      <c r="G65" s="33"/>
    </row>
    <row r="66" spans="2:7" ht="13.8">
      <c r="B66" s="32"/>
      <c r="C66" s="33"/>
      <c r="D66" s="33"/>
      <c r="E66" s="33"/>
      <c r="F66" s="33"/>
      <c r="G66" s="33"/>
    </row>
    <row r="67" spans="2:7" ht="13.8">
      <c r="B67" s="32"/>
      <c r="C67" s="33"/>
      <c r="D67" s="33"/>
      <c r="E67" s="33"/>
      <c r="F67" s="33"/>
      <c r="G67" s="33"/>
    </row>
    <row r="68" spans="2:7" ht="13.8">
      <c r="B68" s="32"/>
      <c r="C68" s="33"/>
      <c r="D68" s="33"/>
      <c r="E68" s="33"/>
      <c r="F68" s="33"/>
      <c r="G68" s="33"/>
    </row>
    <row r="69" spans="2:7" ht="13.8">
      <c r="B69" s="32"/>
      <c r="C69" s="33"/>
      <c r="D69" s="33"/>
      <c r="E69" s="33"/>
      <c r="F69" s="33"/>
      <c r="G69" s="33"/>
    </row>
    <row r="70" spans="2:7" ht="13.8">
      <c r="B70" s="32"/>
      <c r="C70" s="33"/>
      <c r="D70" s="33"/>
      <c r="E70" s="33"/>
      <c r="F70" s="33"/>
      <c r="G70" s="33"/>
    </row>
    <row r="71" spans="2:7" ht="13.8">
      <c r="B71" s="32"/>
      <c r="C71" s="33"/>
      <c r="D71" s="33"/>
      <c r="E71" s="33"/>
      <c r="F71" s="33"/>
      <c r="G71" s="33"/>
    </row>
    <row r="72" spans="2:7" ht="13.8">
      <c r="B72" s="32"/>
      <c r="C72" s="33"/>
      <c r="D72" s="33"/>
      <c r="E72" s="33"/>
      <c r="F72" s="33"/>
      <c r="G72" s="33"/>
    </row>
    <row r="73" spans="2:7" ht="13.8">
      <c r="B73" s="32"/>
      <c r="C73" s="33"/>
      <c r="D73" s="33"/>
      <c r="E73" s="33"/>
      <c r="F73" s="33"/>
      <c r="G73" s="33"/>
    </row>
  </sheetData>
  <mergeCells count="28">
    <mergeCell ref="G15:G16"/>
    <mergeCell ref="F21:G22"/>
    <mergeCell ref="E5:F6"/>
    <mergeCell ref="G24:G25"/>
    <mergeCell ref="F33:G34"/>
    <mergeCell ref="B45:C46"/>
    <mergeCell ref="B47:C48"/>
    <mergeCell ref="B15:B16"/>
    <mergeCell ref="B18:B19"/>
    <mergeCell ref="B21:B22"/>
    <mergeCell ref="B24:B25"/>
    <mergeCell ref="B42:B43"/>
    <mergeCell ref="A1:A14"/>
    <mergeCell ref="A24:A27"/>
    <mergeCell ref="A30:A50"/>
    <mergeCell ref="B49:C50"/>
    <mergeCell ref="C14:G14"/>
    <mergeCell ref="B27:B28"/>
    <mergeCell ref="B30:B31"/>
    <mergeCell ref="B33:B34"/>
    <mergeCell ref="B36:B37"/>
    <mergeCell ref="B39:B40"/>
    <mergeCell ref="A15:A21"/>
    <mergeCell ref="B1:B2"/>
    <mergeCell ref="C4:G4"/>
    <mergeCell ref="B5:B6"/>
    <mergeCell ref="B8:B9"/>
    <mergeCell ref="B11:B12"/>
  </mergeCells>
  <dataValidations count="3">
    <dataValidation type="list" allowBlank="1" showInputMessage="1" showErrorMessage="1" sqref="C2:F2 C6:D6 C9:F9 C12:F12 D50:F50 C19:F19 C16:E16 C25:E25 C28:F28 C31:F31 C34 C22:D22 C37:F37 C40:F40 C43:F43 D46:F46 D48:F48">
      <formula1>"OUI"</formula1>
    </dataValidation>
    <dataValidation type="list" allowBlank="1" showInputMessage="1" showErrorMessage="1" sqref="D34">
      <formula1>"NON"</formula1>
    </dataValidation>
    <dataValidation type="list" allowBlank="1" showInputMessage="1" showErrorMessage="1" sqref="G2 G6 G9 G12 F16 G19 E22 F25 G28 G31 E34 G37 G40 G43 G46 G48 G50">
      <formula1>"Ne sais pas"</formula1>
    </dataValidation>
  </dataValidations>
  <printOptions horizontalCentered="1" gridLines="1"/>
  <pageMargins left="0.70866141732283472" right="0.70866141732283472" top="1.1417322834645669" bottom="1.1417322834645669" header="0.70866141732283472" footer="0.70866141732283472"/>
  <pageSetup paperSize="9" scale="53" firstPageNumber="0" fitToHeight="2" pageOrder="overThenDown" orientation="landscape" r:id="rId1"/>
  <headerFooter>
    <oddHeader>&amp;C&amp;"Arial,Gras"&amp;12ADEME - Diagnostic des sites de compostage de proximité
3. Matériel et aménagements</oddHeader>
    <oddFooter>&amp;C&amp;"Arial,Gras"3. Matériel et aménagements&amp;R&amp;P</oddFooter>
  </headerFooter>
  <rowBreaks count="1" manualBreakCount="1">
    <brk id="29" max="6"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4">
    <tabColor theme="7" tint="0.59999389629810485"/>
  </sheetPr>
  <dimension ref="A1:U44"/>
  <sheetViews>
    <sheetView view="pageBreakPreview" topLeftCell="A20" zoomScale="80" zoomScaleNormal="80" zoomScaleSheetLayoutView="80" workbookViewId="0">
      <selection activeCell="D3" sqref="D3"/>
    </sheetView>
  </sheetViews>
  <sheetFormatPr baseColWidth="10" defaultColWidth="9.109375" defaultRowHeight="13.2"/>
  <cols>
    <col min="1" max="1" width="20.44140625" style="23"/>
    <col min="2" max="2" width="23.109375" style="35"/>
    <col min="3" max="3" width="17.5546875" style="23"/>
    <col min="4" max="4" width="18.88671875" style="23"/>
    <col min="5" max="5" width="20.5546875" style="23"/>
    <col min="6" max="6" width="20.88671875" style="23"/>
    <col min="7" max="7" width="20.44140625" style="23"/>
    <col min="8" max="10" width="0" style="23" hidden="1" customWidth="1"/>
    <col min="11" max="11" width="0" style="36" hidden="1" customWidth="1"/>
    <col min="12" max="12" width="0" style="23" hidden="1" customWidth="1"/>
    <col min="13" max="13" width="89.109375" style="58" hidden="1" customWidth="1"/>
    <col min="14" max="16384" width="9.109375" style="23"/>
  </cols>
  <sheetData>
    <row r="1" spans="1:21" ht="40.200000000000003" hidden="1" thickBot="1">
      <c r="H1" s="66" t="s">
        <v>434</v>
      </c>
      <c r="I1" s="121" t="s">
        <v>640</v>
      </c>
      <c r="J1" s="122" t="s">
        <v>641</v>
      </c>
      <c r="K1" s="39" t="s">
        <v>403</v>
      </c>
      <c r="M1" s="57" t="s">
        <v>404</v>
      </c>
    </row>
    <row r="2" spans="1:21" ht="130.5" customHeight="1">
      <c r="A2" s="336" t="s">
        <v>75</v>
      </c>
      <c r="B2" s="346" t="s">
        <v>76</v>
      </c>
      <c r="C2" s="48" t="s">
        <v>77</v>
      </c>
      <c r="D2" s="48" t="s">
        <v>249</v>
      </c>
      <c r="E2" s="48" t="s">
        <v>79</v>
      </c>
      <c r="F2" s="48" t="s">
        <v>80</v>
      </c>
      <c r="G2" s="203" t="s">
        <v>44</v>
      </c>
      <c r="H2" s="43"/>
      <c r="K2" s="39"/>
      <c r="M2" s="58" t="s">
        <v>631</v>
      </c>
      <c r="N2" s="270"/>
      <c r="O2" s="270"/>
      <c r="P2" s="270"/>
      <c r="Q2" s="270"/>
      <c r="R2" s="270"/>
      <c r="S2" s="270"/>
      <c r="T2" s="270"/>
      <c r="U2" s="270"/>
    </row>
    <row r="3" spans="1:21" ht="21" customHeight="1" thickBot="1">
      <c r="A3" s="337"/>
      <c r="B3" s="347"/>
      <c r="C3" s="289"/>
      <c r="D3" s="289"/>
      <c r="E3" s="289"/>
      <c r="F3" s="289"/>
      <c r="G3" s="290"/>
      <c r="H3" s="43"/>
      <c r="I3" s="123">
        <f>C4+D4</f>
        <v>0</v>
      </c>
      <c r="J3" s="123">
        <f>C4+D4</f>
        <v>0</v>
      </c>
    </row>
    <row r="4" spans="1:21" ht="21" hidden="1" customHeight="1" thickBot="1">
      <c r="A4" s="337"/>
      <c r="B4" s="161"/>
      <c r="C4" s="151">
        <f>IF(C3="oui",1,0)</f>
        <v>0</v>
      </c>
      <c r="D4" s="151">
        <f>IF(D3="oui",1,0)</f>
        <v>0</v>
      </c>
      <c r="E4" s="151"/>
      <c r="F4" s="151"/>
      <c r="G4" s="204">
        <f>IF(G3="Ne sais pas",1,0)</f>
        <v>0</v>
      </c>
      <c r="H4" s="43"/>
      <c r="I4" s="139"/>
      <c r="J4" s="139"/>
    </row>
    <row r="5" spans="1:21" ht="82.8">
      <c r="A5" s="337"/>
      <c r="B5" s="355" t="s">
        <v>423</v>
      </c>
      <c r="C5" s="48" t="s">
        <v>81</v>
      </c>
      <c r="D5" s="48" t="s">
        <v>78</v>
      </c>
      <c r="E5" s="48" t="s">
        <v>79</v>
      </c>
      <c r="F5" s="48" t="s">
        <v>80</v>
      </c>
      <c r="G5" s="168" t="s">
        <v>44</v>
      </c>
      <c r="H5" s="49"/>
      <c r="M5" s="58" t="s">
        <v>607</v>
      </c>
    </row>
    <row r="6" spans="1:21" ht="21" customHeight="1" thickBot="1">
      <c r="A6" s="337"/>
      <c r="B6" s="347"/>
      <c r="C6" s="289"/>
      <c r="D6" s="289"/>
      <c r="E6" s="289"/>
      <c r="F6" s="289"/>
      <c r="G6" s="290"/>
      <c r="H6" s="49"/>
      <c r="I6" s="123">
        <f>C7+D7</f>
        <v>0</v>
      </c>
      <c r="J6" s="123">
        <f>C7+D7</f>
        <v>0</v>
      </c>
      <c r="K6" s="37"/>
      <c r="L6" s="27"/>
    </row>
    <row r="7" spans="1:21" ht="21" hidden="1" customHeight="1" thickBot="1">
      <c r="A7" s="337"/>
      <c r="B7" s="161"/>
      <c r="C7" s="151">
        <f>IF(C6="oui",1,0)</f>
        <v>0</v>
      </c>
      <c r="D7" s="151">
        <f>IF(D6="oui",1,0)</f>
        <v>0</v>
      </c>
      <c r="E7" s="151"/>
      <c r="F7" s="151"/>
      <c r="G7" s="204">
        <f>IF(G6="Ne sais pas",1,0)</f>
        <v>0</v>
      </c>
      <c r="H7" s="49"/>
      <c r="I7" s="139"/>
      <c r="J7" s="139"/>
      <c r="K7" s="37"/>
      <c r="L7" s="27"/>
    </row>
    <row r="8" spans="1:21" ht="82.8">
      <c r="A8" s="337"/>
      <c r="B8" s="346" t="s">
        <v>300</v>
      </c>
      <c r="C8" s="48" t="s">
        <v>77</v>
      </c>
      <c r="D8" s="48" t="s">
        <v>78</v>
      </c>
      <c r="E8" s="48" t="s">
        <v>79</v>
      </c>
      <c r="F8" s="48" t="s">
        <v>80</v>
      </c>
      <c r="G8" s="203" t="s">
        <v>250</v>
      </c>
      <c r="H8" s="43"/>
      <c r="L8" s="27"/>
      <c r="M8" s="58" t="s">
        <v>608</v>
      </c>
    </row>
    <row r="9" spans="1:21" ht="21" customHeight="1" thickBot="1">
      <c r="A9" s="337"/>
      <c r="B9" s="347"/>
      <c r="C9" s="289"/>
      <c r="D9" s="289"/>
      <c r="E9" s="289"/>
      <c r="F9" s="289"/>
      <c r="G9" s="290"/>
      <c r="H9" s="43"/>
      <c r="I9" s="123">
        <f>C10+D10</f>
        <v>0</v>
      </c>
      <c r="J9" s="123">
        <f>C10+D10</f>
        <v>0</v>
      </c>
      <c r="L9" s="27"/>
    </row>
    <row r="10" spans="1:21" ht="21" hidden="1" customHeight="1" thickBot="1">
      <c r="A10" s="337"/>
      <c r="B10" s="161"/>
      <c r="C10" s="151">
        <f>IF(C9="oui",1,0)</f>
        <v>0</v>
      </c>
      <c r="D10" s="151">
        <f>IF(D9="oui",1,0)</f>
        <v>0</v>
      </c>
      <c r="E10" s="151"/>
      <c r="F10" s="151"/>
      <c r="G10" s="204"/>
      <c r="H10" s="43"/>
      <c r="I10" s="139"/>
      <c r="J10" s="139"/>
      <c r="L10" s="27"/>
    </row>
    <row r="11" spans="1:21" ht="142.5" customHeight="1">
      <c r="A11" s="337"/>
      <c r="B11" s="346" t="s">
        <v>397</v>
      </c>
      <c r="C11" s="48" t="s">
        <v>77</v>
      </c>
      <c r="D11" s="48" t="s">
        <v>82</v>
      </c>
      <c r="E11" s="48" t="s">
        <v>83</v>
      </c>
      <c r="F11" s="48" t="s">
        <v>84</v>
      </c>
      <c r="G11" s="168" t="s">
        <v>44</v>
      </c>
      <c r="H11" s="49"/>
      <c r="K11" s="38"/>
      <c r="L11" s="28"/>
      <c r="M11" s="58" t="s">
        <v>609</v>
      </c>
    </row>
    <row r="12" spans="1:21" ht="21" customHeight="1" thickBot="1">
      <c r="A12" s="338"/>
      <c r="B12" s="347"/>
      <c r="C12" s="289"/>
      <c r="D12" s="289"/>
      <c r="E12" s="289"/>
      <c r="F12" s="289"/>
      <c r="G12" s="290"/>
      <c r="H12" s="49"/>
      <c r="I12" s="123">
        <f>C13+D13</f>
        <v>0</v>
      </c>
      <c r="J12" s="123">
        <f>C13+D13</f>
        <v>0</v>
      </c>
      <c r="K12" s="38"/>
      <c r="L12" s="28"/>
      <c r="M12" s="59"/>
    </row>
    <row r="13" spans="1:21" ht="21" hidden="1" customHeight="1" thickBot="1">
      <c r="A13" s="202"/>
      <c r="B13" s="132"/>
      <c r="C13" s="151">
        <f>IF(C12="oui",1,0)</f>
        <v>0</v>
      </c>
      <c r="D13" s="151">
        <f>IF(D12="oui",1,0)</f>
        <v>0</v>
      </c>
      <c r="E13" s="151"/>
      <c r="F13" s="151"/>
      <c r="G13" s="204">
        <f>IF(G12="Ne sais pas",1,0)</f>
        <v>0</v>
      </c>
      <c r="H13" s="49"/>
      <c r="I13" s="139"/>
      <c r="J13" s="139"/>
      <c r="K13" s="38"/>
      <c r="L13" s="28"/>
      <c r="M13" s="59"/>
    </row>
    <row r="14" spans="1:21" ht="82.8">
      <c r="A14" s="336" t="s">
        <v>75</v>
      </c>
      <c r="B14" s="346" t="s">
        <v>301</v>
      </c>
      <c r="C14" s="48" t="s">
        <v>77</v>
      </c>
      <c r="D14" s="48" t="s">
        <v>85</v>
      </c>
      <c r="E14" s="48" t="s">
        <v>79</v>
      </c>
      <c r="F14" s="48" t="s">
        <v>80</v>
      </c>
      <c r="G14" s="168" t="s">
        <v>44</v>
      </c>
      <c r="H14" s="49"/>
      <c r="K14" s="37"/>
      <c r="L14" s="27"/>
      <c r="M14" s="58" t="s">
        <v>407</v>
      </c>
    </row>
    <row r="15" spans="1:21" ht="21" customHeight="1" thickBot="1">
      <c r="A15" s="337"/>
      <c r="B15" s="347"/>
      <c r="C15" s="289"/>
      <c r="D15" s="289"/>
      <c r="E15" s="289"/>
      <c r="F15" s="289"/>
      <c r="G15" s="290"/>
      <c r="H15" s="49"/>
      <c r="I15" s="123">
        <f>C16+D16</f>
        <v>0</v>
      </c>
      <c r="J15" s="123">
        <f>C16+D16</f>
        <v>0</v>
      </c>
      <c r="K15" s="37"/>
      <c r="L15" s="27"/>
    </row>
    <row r="16" spans="1:21" ht="21" hidden="1" customHeight="1" thickBot="1">
      <c r="A16" s="337"/>
      <c r="B16" s="161"/>
      <c r="C16" s="151">
        <f>IF(C15="oui",1,0)</f>
        <v>0</v>
      </c>
      <c r="D16" s="151">
        <f>IF(D15="oui",1,0)</f>
        <v>0</v>
      </c>
      <c r="E16" s="151"/>
      <c r="F16" s="151"/>
      <c r="G16" s="204">
        <f>IF(G15="Ne sais pas",1,0)</f>
        <v>0</v>
      </c>
      <c r="H16" s="49"/>
      <c r="I16" s="139"/>
      <c r="J16" s="139"/>
      <c r="K16" s="37"/>
      <c r="L16" s="27"/>
    </row>
    <row r="17" spans="1:13" ht="69">
      <c r="A17" s="337"/>
      <c r="B17" s="346" t="s">
        <v>87</v>
      </c>
      <c r="C17" s="48" t="s">
        <v>86</v>
      </c>
      <c r="D17" s="48" t="s">
        <v>88</v>
      </c>
      <c r="E17" s="48" t="s">
        <v>89</v>
      </c>
      <c r="F17" s="48" t="s">
        <v>90</v>
      </c>
      <c r="G17" s="168" t="s">
        <v>44</v>
      </c>
      <c r="H17" s="49"/>
      <c r="K17" s="37"/>
      <c r="L17" s="27"/>
      <c r="M17" s="58" t="s">
        <v>632</v>
      </c>
    </row>
    <row r="18" spans="1:13" ht="21" customHeight="1" thickBot="1">
      <c r="A18" s="338"/>
      <c r="B18" s="347"/>
      <c r="C18" s="289"/>
      <c r="D18" s="289"/>
      <c r="E18" s="289"/>
      <c r="F18" s="289"/>
      <c r="G18" s="290"/>
      <c r="H18" s="49"/>
      <c r="I18" s="123">
        <f>C19+D19</f>
        <v>0</v>
      </c>
      <c r="J18" s="123">
        <f>C19+D19</f>
        <v>0</v>
      </c>
    </row>
    <row r="19" spans="1:13" ht="21" hidden="1" customHeight="1" thickBot="1">
      <c r="A19" s="158"/>
      <c r="B19" s="161"/>
      <c r="C19" s="151">
        <f>IF(C18="oui",1,0)</f>
        <v>0</v>
      </c>
      <c r="D19" s="151">
        <f>IF(D18="oui",1,0)</f>
        <v>0</v>
      </c>
      <c r="E19" s="151"/>
      <c r="F19" s="151"/>
      <c r="G19" s="204">
        <f>IF(G18="Ne sais pas",1,0)</f>
        <v>0</v>
      </c>
      <c r="H19" s="49"/>
      <c r="I19" s="139"/>
      <c r="J19" s="139"/>
    </row>
    <row r="20" spans="1:13" ht="88.2" customHeight="1" thickBot="1">
      <c r="A20" s="376" t="s">
        <v>254</v>
      </c>
      <c r="B20" s="379" t="s">
        <v>255</v>
      </c>
      <c r="C20" s="48" t="s">
        <v>91</v>
      </c>
      <c r="D20" s="48" t="s">
        <v>92</v>
      </c>
      <c r="E20" s="48" t="s">
        <v>93</v>
      </c>
      <c r="F20" s="48" t="s">
        <v>94</v>
      </c>
      <c r="G20" s="168" t="s">
        <v>44</v>
      </c>
      <c r="H20" s="49"/>
      <c r="M20" s="58" t="s">
        <v>633</v>
      </c>
    </row>
    <row r="21" spans="1:13" ht="21" customHeight="1" thickTop="1" thickBot="1">
      <c r="A21" s="377"/>
      <c r="B21" s="380"/>
      <c r="C21" s="289"/>
      <c r="D21" s="289"/>
      <c r="E21" s="289"/>
      <c r="F21" s="289"/>
      <c r="G21" s="290"/>
      <c r="H21" s="49"/>
      <c r="I21" s="123">
        <f>C22</f>
        <v>0</v>
      </c>
      <c r="J21" s="123">
        <f>C22</f>
        <v>0</v>
      </c>
    </row>
    <row r="22" spans="1:13" ht="21" hidden="1" customHeight="1" thickTop="1" thickBot="1">
      <c r="A22" s="377"/>
      <c r="B22" s="146"/>
      <c r="C22" s="137">
        <f>IF(C21="oui",1,0)</f>
        <v>0</v>
      </c>
      <c r="D22" s="40"/>
      <c r="E22" s="40"/>
      <c r="F22" s="40"/>
      <c r="G22" s="41">
        <f>IF(G21="Ne sais pas",1,0)</f>
        <v>0</v>
      </c>
      <c r="H22" s="49"/>
      <c r="I22" s="139"/>
      <c r="J22" s="139"/>
    </row>
    <row r="23" spans="1:13" ht="97.8" thickTop="1" thickBot="1">
      <c r="A23" s="377"/>
      <c r="B23" s="346" t="s">
        <v>95</v>
      </c>
      <c r="C23" s="48" t="s">
        <v>91</v>
      </c>
      <c r="D23" s="48" t="s">
        <v>96</v>
      </c>
      <c r="E23" s="24" t="s">
        <v>97</v>
      </c>
      <c r="F23" s="24" t="s">
        <v>98</v>
      </c>
      <c r="G23" s="46" t="s">
        <v>44</v>
      </c>
      <c r="H23" s="49"/>
      <c r="M23" s="58" t="s">
        <v>610</v>
      </c>
    </row>
    <row r="24" spans="1:13" ht="21" customHeight="1" thickTop="1" thickBot="1">
      <c r="A24" s="377"/>
      <c r="B24" s="347"/>
      <c r="C24" s="289"/>
      <c r="D24" s="289"/>
      <c r="E24" s="289"/>
      <c r="F24" s="289"/>
      <c r="G24" s="290"/>
      <c r="H24" s="49"/>
      <c r="I24" s="123">
        <f>C25+D25</f>
        <v>0</v>
      </c>
      <c r="J24" s="123">
        <f>C25+D25</f>
        <v>0</v>
      </c>
    </row>
    <row r="25" spans="1:13" ht="21" hidden="1" customHeight="1" thickTop="1" thickBot="1">
      <c r="A25" s="377"/>
      <c r="B25" s="161"/>
      <c r="C25" s="137">
        <f>IF(C24="oui",1,0)</f>
        <v>0</v>
      </c>
      <c r="D25" s="137">
        <f>IF(D24="oui",1,0)</f>
        <v>0</v>
      </c>
      <c r="E25" s="40"/>
      <c r="F25" s="40"/>
      <c r="G25" s="41">
        <f>IF(G24="Ne sais pas",1,0)</f>
        <v>0</v>
      </c>
      <c r="H25" s="49"/>
      <c r="I25" s="139"/>
      <c r="J25" s="139"/>
    </row>
    <row r="26" spans="1:13" ht="94.5" customHeight="1" thickTop="1" thickBot="1">
      <c r="A26" s="377"/>
      <c r="B26" s="346" t="s">
        <v>99</v>
      </c>
      <c r="C26" s="48" t="s">
        <v>100</v>
      </c>
      <c r="D26" s="24" t="s">
        <v>101</v>
      </c>
      <c r="E26" s="24" t="s">
        <v>102</v>
      </c>
      <c r="F26" s="24" t="s">
        <v>677</v>
      </c>
      <c r="G26" s="46" t="s">
        <v>44</v>
      </c>
      <c r="H26" s="49"/>
      <c r="M26" s="58" t="s">
        <v>408</v>
      </c>
    </row>
    <row r="27" spans="1:13" ht="21" customHeight="1" thickTop="1" thickBot="1">
      <c r="A27" s="378"/>
      <c r="B27" s="347"/>
      <c r="C27" s="289"/>
      <c r="D27" s="289"/>
      <c r="E27" s="289"/>
      <c r="F27" s="289"/>
      <c r="G27" s="290"/>
      <c r="H27" s="49"/>
    </row>
    <row r="28" spans="1:13" ht="28.35" hidden="1" customHeight="1">
      <c r="A28" s="34"/>
      <c r="B28" s="34"/>
      <c r="C28" s="32"/>
      <c r="G28" s="41">
        <f>IF(G27="Ne sais pas",1,0)</f>
        <v>0</v>
      </c>
    </row>
    <row r="29" spans="1:13" ht="28.35" customHeight="1">
      <c r="A29" s="34"/>
      <c r="B29" s="34"/>
      <c r="C29" s="32"/>
      <c r="G29" s="43"/>
    </row>
    <row r="30" spans="1:13" ht="13.8" hidden="1">
      <c r="B30" s="119" t="s">
        <v>406</v>
      </c>
      <c r="C30" s="119"/>
      <c r="D30" s="119"/>
      <c r="E30" s="119"/>
      <c r="F30" s="119"/>
      <c r="K30" s="54"/>
    </row>
    <row r="31" spans="1:13" ht="13.8" hidden="1">
      <c r="B31" s="67" t="s">
        <v>436</v>
      </c>
      <c r="C31" s="52" t="s">
        <v>644</v>
      </c>
      <c r="D31" s="61"/>
      <c r="E31" s="52">
        <v>9</v>
      </c>
      <c r="K31" s="54"/>
    </row>
    <row r="32" spans="1:13" ht="13.8" hidden="1">
      <c r="B32" s="67" t="s">
        <v>436</v>
      </c>
      <c r="C32" s="52" t="s">
        <v>643</v>
      </c>
      <c r="D32" s="61"/>
      <c r="E32" s="52">
        <v>8</v>
      </c>
      <c r="K32" s="54"/>
    </row>
    <row r="33" spans="2:11" ht="13.8" hidden="1">
      <c r="B33" s="67" t="s">
        <v>436</v>
      </c>
      <c r="C33" s="52" t="s">
        <v>414</v>
      </c>
      <c r="D33" s="61"/>
      <c r="E33" s="52">
        <f>SUM(I2:I27)</f>
        <v>0</v>
      </c>
      <c r="F33" s="33"/>
      <c r="G33" s="33"/>
      <c r="K33" s="54"/>
    </row>
    <row r="34" spans="2:11" ht="13.8" hidden="1">
      <c r="B34" s="67" t="s">
        <v>436</v>
      </c>
      <c r="C34" s="52" t="s">
        <v>645</v>
      </c>
      <c r="D34" s="61"/>
      <c r="E34" s="52">
        <v>8</v>
      </c>
      <c r="F34" s="33"/>
      <c r="G34" s="33"/>
      <c r="K34" s="54"/>
    </row>
    <row r="35" spans="2:11" ht="13.8" hidden="1">
      <c r="B35" s="67" t="s">
        <v>436</v>
      </c>
      <c r="C35" s="52" t="s">
        <v>44</v>
      </c>
      <c r="D35" s="61"/>
      <c r="E35" s="52">
        <f>G4+G7+G13+G16+G19+G22+G25+G28</f>
        <v>0</v>
      </c>
      <c r="F35" s="33"/>
      <c r="G35" s="33"/>
      <c r="K35" s="54"/>
    </row>
    <row r="36" spans="2:11" ht="13.8" hidden="1">
      <c r="B36" s="32"/>
      <c r="C36" s="33"/>
      <c r="D36" s="33"/>
      <c r="E36" s="33"/>
      <c r="F36" s="33"/>
      <c r="G36" s="33"/>
      <c r="K36" s="54"/>
    </row>
    <row r="37" spans="2:11" ht="13.8" hidden="1">
      <c r="B37" s="32"/>
      <c r="C37" s="33"/>
      <c r="D37" s="33"/>
      <c r="E37" s="33"/>
      <c r="F37" s="33"/>
      <c r="G37" s="33"/>
      <c r="K37" s="54"/>
    </row>
    <row r="38" spans="2:11" ht="13.8" hidden="1">
      <c r="B38" s="32"/>
      <c r="C38" s="33"/>
      <c r="D38" s="33"/>
      <c r="E38" s="33"/>
      <c r="F38" s="33"/>
      <c r="G38" s="33"/>
      <c r="K38" s="54"/>
    </row>
    <row r="39" spans="2:11" ht="13.8" hidden="1">
      <c r="B39" s="68" t="s">
        <v>437</v>
      </c>
      <c r="C39" s="52" t="s">
        <v>644</v>
      </c>
      <c r="D39" s="61"/>
      <c r="E39" s="52">
        <v>9</v>
      </c>
      <c r="F39" s="33"/>
      <c r="G39" s="33"/>
      <c r="K39" s="54"/>
    </row>
    <row r="40" spans="2:11" ht="13.8" hidden="1">
      <c r="B40" s="68" t="s">
        <v>437</v>
      </c>
      <c r="C40" s="52" t="s">
        <v>643</v>
      </c>
      <c r="D40" s="61"/>
      <c r="E40" s="52">
        <v>8</v>
      </c>
      <c r="F40" s="33"/>
      <c r="G40" s="33"/>
      <c r="K40" s="54"/>
    </row>
    <row r="41" spans="2:11" ht="13.8" hidden="1">
      <c r="B41" s="68" t="s">
        <v>437</v>
      </c>
      <c r="C41" s="52" t="s">
        <v>414</v>
      </c>
      <c r="D41" s="61"/>
      <c r="E41" s="52">
        <f>SUM(J2:J27)</f>
        <v>0</v>
      </c>
      <c r="F41" s="33"/>
      <c r="G41" s="33"/>
      <c r="K41" s="54"/>
    </row>
    <row r="42" spans="2:11" ht="13.8" hidden="1">
      <c r="B42" s="68" t="s">
        <v>437</v>
      </c>
      <c r="C42" s="52" t="s">
        <v>645</v>
      </c>
      <c r="D42" s="61"/>
      <c r="E42" s="52">
        <v>8</v>
      </c>
      <c r="F42" s="33"/>
      <c r="G42" s="33"/>
      <c r="K42" s="54"/>
    </row>
    <row r="43" spans="2:11" ht="13.8" hidden="1">
      <c r="B43" s="68" t="s">
        <v>437</v>
      </c>
      <c r="C43" s="52" t="s">
        <v>44</v>
      </c>
      <c r="D43" s="53"/>
      <c r="E43" s="52">
        <f>G4+G7+G13+G16+G19+G22+G25+G28</f>
        <v>0</v>
      </c>
      <c r="F43" s="33"/>
      <c r="G43" s="33"/>
      <c r="K43" s="54"/>
    </row>
    <row r="44" spans="2:11" hidden="1"/>
  </sheetData>
  <mergeCells count="12">
    <mergeCell ref="A20:A27"/>
    <mergeCell ref="B2:B3"/>
    <mergeCell ref="B5:B6"/>
    <mergeCell ref="B8:B9"/>
    <mergeCell ref="B11:B12"/>
    <mergeCell ref="B14:B15"/>
    <mergeCell ref="B17:B18"/>
    <mergeCell ref="B20:B21"/>
    <mergeCell ref="B23:B24"/>
    <mergeCell ref="B26:B27"/>
    <mergeCell ref="A2:A12"/>
    <mergeCell ref="A14:A18"/>
  </mergeCells>
  <dataValidations count="3">
    <dataValidation type="list" allowBlank="1" showInputMessage="1" showErrorMessage="1" sqref="C3:F3 C6:F6 C9:F9 C12:F12 C15:F15 C18:F18 C21:F21 C24:F24 C27:F27">
      <formula1>"OUI"</formula1>
    </dataValidation>
    <dataValidation type="list" allowBlank="1" showInputMessage="1" showErrorMessage="1" sqref="G3 G6 G12 G15 G18 G21 G24 G27">
      <formula1>"Ne sais pas"</formula1>
    </dataValidation>
    <dataValidation type="list" allowBlank="1" showInputMessage="1" showErrorMessage="1" sqref="G9">
      <formula1>"SANS OBJET"</formula1>
    </dataValidation>
  </dataValidations>
  <hyperlinks>
    <hyperlink ref="M14" r:id="rId1" display="https://www.legifrance.gouv.fr/affichTexte.do?cidTexte=JORFTEXT000036830969&amp;categorieLien=id"/>
    <hyperlink ref="M26" r:id="rId2" display="https://lesactivateurs.org/geo-compost/"/>
  </hyperlinks>
  <pageMargins left="0.74803149606299213" right="0.74803149606299213" top="0.98425196850393704" bottom="0.98425196850393704" header="0.51181102362204722" footer="0.51181102362204722"/>
  <pageSetup paperSize="9" scale="78" firstPageNumber="0" fitToHeight="2" orientation="landscape" r:id="rId3"/>
  <headerFooter>
    <oddHeader xml:space="preserve">&amp;C&amp;"Arial,Gras"&amp;12ADEME - Diagnostic des sites de compostage de proximité
4. Communication </oddHeader>
    <oddFooter>&amp;C&amp;"Arial,Gras"4. Communication&amp;R&amp;P</oddFooter>
  </headerFooter>
  <rowBreaks count="1" manualBreakCount="1">
    <brk id="13" max="6" man="1"/>
  </rowBreaks>
  <legacy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tabColor theme="7" tint="0.79998168889431442"/>
  </sheetPr>
  <dimension ref="A1:M51"/>
  <sheetViews>
    <sheetView view="pageBreakPreview" topLeftCell="A2" zoomScale="90" zoomScaleNormal="80" zoomScaleSheetLayoutView="90" workbookViewId="0">
      <selection activeCell="Q11" sqref="Q11"/>
    </sheetView>
  </sheetViews>
  <sheetFormatPr baseColWidth="10" defaultColWidth="9.109375" defaultRowHeight="13.2"/>
  <cols>
    <col min="1" max="1" width="9.109375" style="23"/>
    <col min="2" max="2" width="23.6640625" style="23"/>
    <col min="3" max="3" width="23" style="23"/>
    <col min="4" max="5" width="21.88671875" style="23"/>
    <col min="6" max="6" width="26.6640625" style="23"/>
    <col min="7" max="7" width="24.6640625" style="23"/>
    <col min="8" max="10" width="0" style="23" hidden="1" customWidth="1"/>
    <col min="11" max="11" width="0" style="36" hidden="1" customWidth="1"/>
    <col min="12" max="12" width="0" style="23" hidden="1" customWidth="1"/>
    <col min="13" max="13" width="60.88671875" style="58" hidden="1" customWidth="1"/>
    <col min="14" max="16384" width="9.109375" style="23"/>
  </cols>
  <sheetData>
    <row r="1" spans="1:13" ht="11.25" hidden="1" customHeight="1" thickBot="1">
      <c r="H1" s="66" t="s">
        <v>434</v>
      </c>
      <c r="I1" s="121" t="s">
        <v>640</v>
      </c>
      <c r="J1" s="122" t="s">
        <v>641</v>
      </c>
      <c r="K1" s="39" t="s">
        <v>403</v>
      </c>
      <c r="M1" s="57" t="s">
        <v>404</v>
      </c>
    </row>
    <row r="2" spans="1:13" ht="117" customHeight="1" thickBot="1">
      <c r="A2" s="376" t="s">
        <v>399</v>
      </c>
      <c r="B2" s="379" t="s">
        <v>422</v>
      </c>
      <c r="C2" s="48" t="s">
        <v>103</v>
      </c>
      <c r="D2" s="48" t="s">
        <v>302</v>
      </c>
      <c r="E2" s="48" t="s">
        <v>359</v>
      </c>
      <c r="F2" s="48" t="s">
        <v>360</v>
      </c>
      <c r="G2" s="168" t="s">
        <v>44</v>
      </c>
      <c r="K2" s="39"/>
      <c r="M2" s="58" t="s">
        <v>409</v>
      </c>
    </row>
    <row r="3" spans="1:13" ht="21" customHeight="1" thickTop="1" thickBot="1">
      <c r="A3" s="377"/>
      <c r="B3" s="380"/>
      <c r="C3" s="289"/>
      <c r="D3" s="289"/>
      <c r="E3" s="289"/>
      <c r="F3" s="289"/>
      <c r="G3" s="291"/>
      <c r="I3" s="126">
        <f>C4+D4</f>
        <v>0</v>
      </c>
      <c r="J3" s="126">
        <f>C4+D4</f>
        <v>0</v>
      </c>
    </row>
    <row r="4" spans="1:13" ht="21" hidden="1" customHeight="1" thickTop="1" thickBot="1">
      <c r="A4" s="377"/>
      <c r="B4" s="205"/>
      <c r="C4" s="151">
        <f>IF(C3="oui",1,0)</f>
        <v>0</v>
      </c>
      <c r="D4" s="151">
        <f>IF(D3="oui",1,0)</f>
        <v>0</v>
      </c>
      <c r="E4" s="151"/>
      <c r="F4" s="151"/>
      <c r="G4" s="206">
        <f>IF(G3="Ne sais pas",1,0)</f>
        <v>0</v>
      </c>
      <c r="I4" s="147"/>
      <c r="J4" s="147"/>
    </row>
    <row r="5" spans="1:13" ht="66" customHeight="1" thickTop="1" thickBot="1">
      <c r="A5" s="377"/>
      <c r="B5" s="382" t="s">
        <v>462</v>
      </c>
      <c r="C5" s="48">
        <v>0</v>
      </c>
      <c r="D5" s="48">
        <v>1</v>
      </c>
      <c r="E5" s="48" t="s">
        <v>263</v>
      </c>
      <c r="F5" s="48" t="s">
        <v>44</v>
      </c>
      <c r="G5" s="207" t="s">
        <v>464</v>
      </c>
      <c r="M5" s="58" t="s">
        <v>611</v>
      </c>
    </row>
    <row r="6" spans="1:13" ht="21" customHeight="1" thickTop="1" thickBot="1">
      <c r="A6" s="377"/>
      <c r="B6" s="383"/>
      <c r="C6" s="289"/>
      <c r="D6" s="289"/>
      <c r="E6" s="289"/>
      <c r="F6" s="292"/>
      <c r="G6" s="293"/>
      <c r="I6" s="126">
        <f>C7+D7</f>
        <v>0</v>
      </c>
      <c r="J6" s="126">
        <f>C7+D7</f>
        <v>0</v>
      </c>
      <c r="K6" s="37"/>
      <c r="L6" s="27"/>
    </row>
    <row r="7" spans="1:13" ht="21" hidden="1" customHeight="1" thickTop="1" thickBot="1">
      <c r="A7" s="377"/>
      <c r="B7" s="148"/>
      <c r="C7" s="151">
        <f>IF(C6="oui",1,0)</f>
        <v>0</v>
      </c>
      <c r="D7" s="151">
        <f>IF(D6="oui",1,0)</f>
        <v>0</v>
      </c>
      <c r="E7" s="151"/>
      <c r="F7" s="206">
        <f>IF(F6="Ne sais pas",1,0)</f>
        <v>0</v>
      </c>
      <c r="G7" s="206"/>
      <c r="I7" s="147"/>
      <c r="J7" s="147"/>
      <c r="K7" s="37"/>
      <c r="L7" s="27"/>
    </row>
    <row r="8" spans="1:13" ht="87" customHeight="1" thickTop="1" thickBot="1">
      <c r="A8" s="377"/>
      <c r="B8" s="382" t="s">
        <v>361</v>
      </c>
      <c r="C8" s="48" t="s">
        <v>104</v>
      </c>
      <c r="D8" s="48" t="s">
        <v>461</v>
      </c>
      <c r="E8" s="48" t="s">
        <v>463</v>
      </c>
      <c r="F8" s="166" t="s">
        <v>465</v>
      </c>
      <c r="G8" s="208" t="s">
        <v>44</v>
      </c>
      <c r="L8" s="27"/>
      <c r="M8" s="58" t="s">
        <v>612</v>
      </c>
    </row>
    <row r="9" spans="1:13" ht="21" customHeight="1" thickTop="1" thickBot="1">
      <c r="A9" s="377"/>
      <c r="B9" s="383"/>
      <c r="C9" s="289"/>
      <c r="D9" s="289"/>
      <c r="E9" s="289"/>
      <c r="F9" s="294"/>
      <c r="G9" s="293"/>
      <c r="I9" s="126">
        <f>C10</f>
        <v>0</v>
      </c>
      <c r="J9" s="126">
        <f>C10</f>
        <v>0</v>
      </c>
      <c r="L9" s="27"/>
    </row>
    <row r="10" spans="1:13" ht="21" hidden="1" customHeight="1" thickTop="1" thickBot="1">
      <c r="A10" s="377"/>
      <c r="B10" s="163"/>
      <c r="C10" s="137">
        <f>IF(C9="oui",1,0)</f>
        <v>0</v>
      </c>
      <c r="D10" s="40"/>
      <c r="E10" s="40"/>
      <c r="F10" s="136"/>
      <c r="G10" s="138">
        <f>IF(G9="Ne sais pas",1,0)</f>
        <v>0</v>
      </c>
      <c r="I10" s="147"/>
      <c r="J10" s="147"/>
      <c r="L10" s="27"/>
    </row>
    <row r="11" spans="1:13" ht="42.6" thickTop="1" thickBot="1">
      <c r="A11" s="377"/>
      <c r="B11" s="382" t="s">
        <v>303</v>
      </c>
      <c r="C11" s="48" t="s">
        <v>105</v>
      </c>
      <c r="D11" s="48" t="s">
        <v>106</v>
      </c>
      <c r="E11" s="48" t="s">
        <v>107</v>
      </c>
      <c r="F11" s="166" t="s">
        <v>465</v>
      </c>
      <c r="G11" s="208" t="s">
        <v>44</v>
      </c>
      <c r="K11" s="38"/>
      <c r="L11" s="28"/>
      <c r="M11" s="58" t="s">
        <v>613</v>
      </c>
    </row>
    <row r="12" spans="1:13" ht="21" customHeight="1" thickTop="1" thickBot="1">
      <c r="A12" s="377"/>
      <c r="B12" s="383"/>
      <c r="C12" s="289"/>
      <c r="D12" s="289"/>
      <c r="E12" s="289"/>
      <c r="F12" s="294"/>
      <c r="G12" s="293"/>
      <c r="I12" s="126">
        <f>C13</f>
        <v>0</v>
      </c>
      <c r="J12" s="126">
        <f>C13</f>
        <v>0</v>
      </c>
      <c r="K12" s="38"/>
      <c r="L12" s="28"/>
      <c r="M12" s="59"/>
    </row>
    <row r="13" spans="1:13" ht="21" hidden="1" customHeight="1" thickTop="1" thickBot="1">
      <c r="A13" s="377"/>
      <c r="B13" s="148"/>
      <c r="C13" s="151">
        <f>IF(C12="oui",1,0)</f>
        <v>0</v>
      </c>
      <c r="D13" s="151"/>
      <c r="E13" s="151"/>
      <c r="F13" s="151"/>
      <c r="G13" s="206">
        <f>IF(G12="Ne sais pas",1,0)</f>
        <v>0</v>
      </c>
      <c r="I13" s="147"/>
      <c r="J13" s="147"/>
      <c r="K13" s="38"/>
      <c r="L13" s="28"/>
      <c r="M13" s="59"/>
    </row>
    <row r="14" spans="1:13" ht="56.4" thickTop="1" thickBot="1">
      <c r="A14" s="377"/>
      <c r="B14" s="379" t="s">
        <v>108</v>
      </c>
      <c r="C14" s="48" t="s">
        <v>109</v>
      </c>
      <c r="D14" s="48" t="s">
        <v>110</v>
      </c>
      <c r="E14" s="48" t="s">
        <v>111</v>
      </c>
      <c r="F14" s="48" t="s">
        <v>112</v>
      </c>
      <c r="G14" s="168" t="s">
        <v>44</v>
      </c>
      <c r="K14" s="37"/>
      <c r="L14" s="27"/>
      <c r="M14" s="58" t="s">
        <v>435</v>
      </c>
    </row>
    <row r="15" spans="1:13" ht="21" customHeight="1" thickTop="1" thickBot="1">
      <c r="A15" s="377"/>
      <c r="B15" s="380"/>
      <c r="C15" s="289"/>
      <c r="D15" s="289"/>
      <c r="E15" s="289"/>
      <c r="F15" s="289"/>
      <c r="G15" s="291"/>
      <c r="I15" s="126">
        <f>C16</f>
        <v>0</v>
      </c>
      <c r="J15" s="126">
        <f>C16</f>
        <v>0</v>
      </c>
      <c r="K15" s="37"/>
      <c r="L15" s="27"/>
    </row>
    <row r="16" spans="1:13" ht="21" hidden="1" customHeight="1" thickTop="1" thickBot="1">
      <c r="A16" s="381"/>
      <c r="B16" s="205"/>
      <c r="C16" s="151">
        <f>IF(C15="oui",1,0)</f>
        <v>0</v>
      </c>
      <c r="D16" s="151"/>
      <c r="E16" s="151"/>
      <c r="F16" s="167"/>
      <c r="G16" s="206">
        <f>IF(G15="Ne sais pas",1,0)</f>
        <v>0</v>
      </c>
      <c r="I16" s="147"/>
      <c r="J16" s="147"/>
      <c r="K16" s="37"/>
      <c r="L16" s="27"/>
    </row>
    <row r="17" spans="1:13" ht="87.75" customHeight="1" thickTop="1">
      <c r="A17" s="381"/>
      <c r="B17" s="382" t="s">
        <v>398</v>
      </c>
      <c r="C17" s="166" t="s">
        <v>113</v>
      </c>
      <c r="D17" s="166" t="s">
        <v>382</v>
      </c>
      <c r="E17" s="166" t="s">
        <v>466</v>
      </c>
      <c r="F17" s="166" t="s">
        <v>465</v>
      </c>
      <c r="G17" s="209" t="s">
        <v>44</v>
      </c>
      <c r="K17" s="37"/>
      <c r="L17" s="27"/>
      <c r="M17" s="58" t="s">
        <v>614</v>
      </c>
    </row>
    <row r="18" spans="1:13" ht="21" customHeight="1" thickBot="1">
      <c r="A18" s="159"/>
      <c r="B18" s="383"/>
      <c r="C18" s="289"/>
      <c r="D18" s="289"/>
      <c r="E18" s="289"/>
      <c r="F18" s="294"/>
      <c r="G18" s="293"/>
      <c r="I18" s="126">
        <f>C19</f>
        <v>0</v>
      </c>
      <c r="J18" s="126">
        <f>C19</f>
        <v>0</v>
      </c>
    </row>
    <row r="19" spans="1:13" ht="21" hidden="1" customHeight="1" thickBot="1">
      <c r="A19" s="133"/>
      <c r="B19" s="134"/>
      <c r="C19" s="137">
        <f>IF(C18="oui",1,0)</f>
        <v>0</v>
      </c>
      <c r="D19" s="47"/>
      <c r="E19" s="47"/>
      <c r="F19" s="47"/>
      <c r="G19" s="138">
        <f>IF(G18="Ne sais pas",1,0)</f>
        <v>0</v>
      </c>
      <c r="I19" s="147"/>
      <c r="J19" s="147"/>
    </row>
    <row r="20" spans="1:13" ht="55.2">
      <c r="A20" s="336" t="s">
        <v>114</v>
      </c>
      <c r="B20" s="379" t="s">
        <v>115</v>
      </c>
      <c r="C20" s="48" t="s">
        <v>116</v>
      </c>
      <c r="D20" s="48" t="s">
        <v>117</v>
      </c>
      <c r="E20" s="48" t="s">
        <v>118</v>
      </c>
      <c r="F20" s="48" t="s">
        <v>119</v>
      </c>
      <c r="G20" s="168" t="s">
        <v>44</v>
      </c>
      <c r="M20" s="58" t="s">
        <v>410</v>
      </c>
    </row>
    <row r="21" spans="1:13" ht="21" customHeight="1" thickBot="1">
      <c r="A21" s="337"/>
      <c r="B21" s="380"/>
      <c r="C21" s="289"/>
      <c r="D21" s="289"/>
      <c r="E21" s="289"/>
      <c r="F21" s="289"/>
      <c r="G21" s="291"/>
      <c r="I21" s="126">
        <f>C22</f>
        <v>0</v>
      </c>
      <c r="J21" s="126">
        <f>C22</f>
        <v>0</v>
      </c>
    </row>
    <row r="22" spans="1:13" ht="21" hidden="1" customHeight="1" thickBot="1">
      <c r="A22" s="337"/>
      <c r="B22" s="205"/>
      <c r="C22" s="151">
        <f>IF(C21="oui",1,0)</f>
        <v>0</v>
      </c>
      <c r="D22" s="151"/>
      <c r="E22" s="151"/>
      <c r="F22" s="151"/>
      <c r="G22" s="206">
        <f>IF(G21="Ne sais pas",1,0)</f>
        <v>0</v>
      </c>
      <c r="I22" s="147"/>
      <c r="J22" s="147"/>
    </row>
    <row r="23" spans="1:13" ht="82.8">
      <c r="A23" s="337"/>
      <c r="B23" s="379" t="s">
        <v>120</v>
      </c>
      <c r="C23" s="48" t="s">
        <v>121</v>
      </c>
      <c r="D23" s="48" t="s">
        <v>122</v>
      </c>
      <c r="E23" s="48" t="s">
        <v>672</v>
      </c>
      <c r="F23" s="48" t="s">
        <v>123</v>
      </c>
      <c r="G23" s="168" t="s">
        <v>44</v>
      </c>
      <c r="M23" s="58" t="s">
        <v>411</v>
      </c>
    </row>
    <row r="24" spans="1:13" ht="21" customHeight="1" thickBot="1">
      <c r="A24" s="337"/>
      <c r="B24" s="380"/>
      <c r="C24" s="289"/>
      <c r="D24" s="289"/>
      <c r="E24" s="289"/>
      <c r="F24" s="289"/>
      <c r="G24" s="291"/>
      <c r="I24" s="126">
        <f>C25</f>
        <v>0</v>
      </c>
      <c r="J24" s="126">
        <f>C25</f>
        <v>0</v>
      </c>
    </row>
    <row r="25" spans="1:13" ht="21" hidden="1" customHeight="1" thickBot="1">
      <c r="A25" s="337"/>
      <c r="B25" s="161"/>
      <c r="C25" s="137">
        <f>IF(C24="oui",1,0)</f>
        <v>0</v>
      </c>
      <c r="D25" s="40"/>
      <c r="E25" s="40"/>
      <c r="F25" s="40"/>
      <c r="G25" s="138">
        <f>IF(G24="Ne sais pas",1,0)</f>
        <v>0</v>
      </c>
      <c r="I25" s="147"/>
      <c r="J25" s="147"/>
    </row>
    <row r="26" spans="1:13" ht="69">
      <c r="A26" s="337"/>
      <c r="B26" s="384" t="s">
        <v>264</v>
      </c>
      <c r="C26" s="48" t="s">
        <v>265</v>
      </c>
      <c r="D26" s="48" t="s">
        <v>266</v>
      </c>
      <c r="E26" s="24" t="s">
        <v>267</v>
      </c>
      <c r="F26" s="24" t="s">
        <v>268</v>
      </c>
      <c r="G26" s="46" t="s">
        <v>44</v>
      </c>
      <c r="M26" s="58" t="s">
        <v>615</v>
      </c>
    </row>
    <row r="27" spans="1:13" ht="21" customHeight="1" thickBot="1">
      <c r="A27" s="337"/>
      <c r="B27" s="385"/>
      <c r="C27" s="289"/>
      <c r="D27" s="289"/>
      <c r="E27" s="289"/>
      <c r="F27" s="289"/>
      <c r="G27" s="291"/>
      <c r="I27" s="120"/>
      <c r="J27" s="126">
        <f>C28+D28</f>
        <v>0</v>
      </c>
    </row>
    <row r="28" spans="1:13" ht="21" hidden="1" customHeight="1" thickBot="1">
      <c r="A28" s="337"/>
      <c r="B28" s="149"/>
      <c r="C28" s="151">
        <f>IF(C27="oui",1,0)</f>
        <v>0</v>
      </c>
      <c r="D28" s="151">
        <f>IF(D27="oui",1,0)</f>
        <v>0</v>
      </c>
      <c r="E28" s="40"/>
      <c r="F28" s="40"/>
      <c r="G28" s="138">
        <f>IF(G27="Ne sais pas",1,0)</f>
        <v>0</v>
      </c>
      <c r="I28" s="142"/>
      <c r="J28" s="147"/>
    </row>
    <row r="29" spans="1:13" ht="102.15" customHeight="1">
      <c r="A29" s="337"/>
      <c r="B29" s="346" t="s">
        <v>124</v>
      </c>
      <c r="C29" s="48" t="s">
        <v>125</v>
      </c>
      <c r="D29" s="48" t="s">
        <v>126</v>
      </c>
      <c r="E29" s="24" t="s">
        <v>127</v>
      </c>
      <c r="F29" s="24" t="s">
        <v>128</v>
      </c>
      <c r="G29" s="46" t="s">
        <v>44</v>
      </c>
      <c r="M29" s="58" t="s">
        <v>616</v>
      </c>
    </row>
    <row r="30" spans="1:13" ht="21" customHeight="1" thickBot="1">
      <c r="A30" s="337"/>
      <c r="B30" s="347"/>
      <c r="C30" s="289"/>
      <c r="D30" s="289"/>
      <c r="E30" s="289"/>
      <c r="F30" s="289"/>
      <c r="G30" s="291"/>
      <c r="I30" s="126">
        <f>C31+D31</f>
        <v>0</v>
      </c>
      <c r="J30" s="126">
        <f>C31+D31</f>
        <v>0</v>
      </c>
    </row>
    <row r="31" spans="1:13" ht="21" hidden="1" customHeight="1" thickBot="1">
      <c r="A31" s="337"/>
      <c r="B31" s="161"/>
      <c r="C31" s="137">
        <f>IF(C30="oui",1,0)</f>
        <v>0</v>
      </c>
      <c r="D31" s="137">
        <f>IF(D30="oui",1,0)</f>
        <v>0</v>
      </c>
      <c r="E31" s="40"/>
      <c r="F31" s="40"/>
      <c r="G31" s="138">
        <f>IF(G30="Ne sais pas",1,0)</f>
        <v>0</v>
      </c>
      <c r="I31" s="147"/>
      <c r="J31" s="147"/>
    </row>
    <row r="32" spans="1:13" ht="78" customHeight="1">
      <c r="A32" s="337"/>
      <c r="B32" s="361" t="s">
        <v>129</v>
      </c>
      <c r="C32" s="48" t="s">
        <v>130</v>
      </c>
      <c r="D32" s="24" t="s">
        <v>131</v>
      </c>
      <c r="E32" s="24" t="s">
        <v>362</v>
      </c>
      <c r="F32" s="24" t="s">
        <v>304</v>
      </c>
      <c r="G32" s="46" t="s">
        <v>44</v>
      </c>
      <c r="M32" s="58" t="s">
        <v>617</v>
      </c>
    </row>
    <row r="33" spans="1:11" ht="21" customHeight="1" thickBot="1">
      <c r="A33" s="338"/>
      <c r="B33" s="362"/>
      <c r="C33" s="289"/>
      <c r="D33" s="289"/>
      <c r="E33" s="289"/>
      <c r="F33" s="289"/>
      <c r="G33" s="291"/>
      <c r="I33" s="126">
        <f>C34</f>
        <v>0</v>
      </c>
      <c r="J33" s="120"/>
    </row>
    <row r="34" spans="1:11" ht="21" hidden="1" customHeight="1">
      <c r="A34" s="131"/>
      <c r="B34" s="150"/>
      <c r="C34" s="137">
        <f>IF(C33="oui",1,0)</f>
        <v>0</v>
      </c>
      <c r="D34" s="43"/>
      <c r="E34" s="43"/>
      <c r="F34" s="43"/>
      <c r="G34" s="138">
        <f>IF(G33="Ne sais pas",1,0)</f>
        <v>0</v>
      </c>
      <c r="I34" s="147"/>
      <c r="J34" s="142"/>
    </row>
    <row r="36" spans="1:11" hidden="1"/>
    <row r="37" spans="1:11" ht="13.8" hidden="1">
      <c r="B37" s="119" t="s">
        <v>406</v>
      </c>
      <c r="C37" s="119"/>
      <c r="D37" s="119"/>
      <c r="E37" s="119"/>
      <c r="F37" s="119"/>
      <c r="K37" s="54"/>
    </row>
    <row r="38" spans="1:11" ht="13.8" hidden="1">
      <c r="B38" s="67" t="s">
        <v>436</v>
      </c>
      <c r="C38" s="52" t="s">
        <v>644</v>
      </c>
      <c r="D38" s="61"/>
      <c r="E38" s="52">
        <v>10</v>
      </c>
      <c r="K38" s="54"/>
    </row>
    <row r="39" spans="1:11" ht="13.8" hidden="1">
      <c r="B39" s="67" t="s">
        <v>436</v>
      </c>
      <c r="C39" s="52" t="s">
        <v>643</v>
      </c>
      <c r="D39" s="61"/>
      <c r="E39" s="52">
        <v>10</v>
      </c>
      <c r="K39" s="54"/>
    </row>
    <row r="40" spans="1:11" ht="13.8" hidden="1">
      <c r="B40" s="67" t="s">
        <v>436</v>
      </c>
      <c r="C40" s="52" t="s">
        <v>414</v>
      </c>
      <c r="D40" s="61"/>
      <c r="E40" s="52">
        <f>SUM(I2:I33)</f>
        <v>0</v>
      </c>
      <c r="F40" s="33"/>
      <c r="G40" s="33"/>
      <c r="K40" s="54"/>
    </row>
    <row r="41" spans="1:11" ht="13.8" hidden="1">
      <c r="B41" s="67" t="s">
        <v>436</v>
      </c>
      <c r="C41" s="52" t="s">
        <v>645</v>
      </c>
      <c r="D41" s="61"/>
      <c r="E41" s="52">
        <v>10</v>
      </c>
      <c r="F41" s="33"/>
      <c r="G41" s="33"/>
      <c r="K41" s="54"/>
    </row>
    <row r="42" spans="1:11" ht="13.8" hidden="1">
      <c r="B42" s="67" t="s">
        <v>436</v>
      </c>
      <c r="C42" s="52" t="s">
        <v>44</v>
      </c>
      <c r="D42" s="61"/>
      <c r="E42" s="52">
        <f>G4+F7+G10+G13+G16+G19+G22+G25+G31+G34</f>
        <v>0</v>
      </c>
      <c r="F42" s="33"/>
      <c r="G42" s="33"/>
      <c r="K42" s="54"/>
    </row>
    <row r="43" spans="1:11" ht="13.8" hidden="1">
      <c r="B43" s="32"/>
      <c r="C43" s="33"/>
      <c r="D43" s="33"/>
      <c r="E43" s="33"/>
      <c r="F43" s="33"/>
      <c r="G43" s="33"/>
      <c r="K43" s="54"/>
    </row>
    <row r="44" spans="1:11" ht="13.8" hidden="1">
      <c r="B44" s="32"/>
      <c r="C44" s="33"/>
      <c r="D44" s="33"/>
      <c r="E44" s="33"/>
      <c r="F44" s="33"/>
      <c r="G44" s="33"/>
      <c r="K44" s="54"/>
    </row>
    <row r="45" spans="1:11" ht="13.8" hidden="1">
      <c r="B45" s="32"/>
      <c r="C45" s="33"/>
      <c r="D45" s="33"/>
      <c r="E45" s="33"/>
      <c r="F45" s="33"/>
      <c r="G45" s="33"/>
      <c r="K45" s="54"/>
    </row>
    <row r="46" spans="1:11" ht="13.8" hidden="1">
      <c r="B46" s="68" t="s">
        <v>437</v>
      </c>
      <c r="C46" s="52" t="s">
        <v>644</v>
      </c>
      <c r="D46" s="61"/>
      <c r="E46" s="52">
        <v>10</v>
      </c>
      <c r="F46" s="33"/>
      <c r="G46" s="33"/>
      <c r="K46" s="54"/>
    </row>
    <row r="47" spans="1:11" ht="13.8" hidden="1">
      <c r="B47" s="68" t="s">
        <v>437</v>
      </c>
      <c r="C47" s="52" t="s">
        <v>643</v>
      </c>
      <c r="D47" s="61"/>
      <c r="E47" s="52">
        <v>10</v>
      </c>
      <c r="F47" s="33"/>
      <c r="G47" s="33"/>
      <c r="K47" s="54"/>
    </row>
    <row r="48" spans="1:11" ht="13.8" hidden="1">
      <c r="B48" s="68" t="s">
        <v>437</v>
      </c>
      <c r="C48" s="52" t="s">
        <v>414</v>
      </c>
      <c r="D48" s="61"/>
      <c r="E48" s="52">
        <f>SUM(J2:J33)</f>
        <v>0</v>
      </c>
      <c r="F48" s="33"/>
      <c r="G48" s="33"/>
      <c r="K48" s="54"/>
    </row>
    <row r="49" spans="2:11" ht="13.8" hidden="1">
      <c r="B49" s="68" t="s">
        <v>437</v>
      </c>
      <c r="C49" s="52" t="s">
        <v>645</v>
      </c>
      <c r="D49" s="61"/>
      <c r="E49" s="52">
        <v>10</v>
      </c>
      <c r="F49" s="33"/>
      <c r="G49" s="33"/>
      <c r="K49" s="54"/>
    </row>
    <row r="50" spans="2:11" ht="13.8" hidden="1">
      <c r="B50" s="68" t="s">
        <v>437</v>
      </c>
      <c r="C50" s="52" t="s">
        <v>44</v>
      </c>
      <c r="D50" s="53"/>
      <c r="E50" s="52">
        <f>G4+F7+G10+G13+G16+G19+G22+G25+G28+G31</f>
        <v>0</v>
      </c>
      <c r="F50" s="33"/>
      <c r="G50" s="33"/>
      <c r="K50" s="54"/>
    </row>
    <row r="51" spans="2:11" hidden="1"/>
  </sheetData>
  <mergeCells count="13">
    <mergeCell ref="A20:A33"/>
    <mergeCell ref="A2:A17"/>
    <mergeCell ref="B2:B3"/>
    <mergeCell ref="B5:B6"/>
    <mergeCell ref="B8:B9"/>
    <mergeCell ref="B11:B12"/>
    <mergeCell ref="B14:B15"/>
    <mergeCell ref="B17:B18"/>
    <mergeCell ref="B20:B21"/>
    <mergeCell ref="B23:B24"/>
    <mergeCell ref="B26:B27"/>
    <mergeCell ref="B29:B30"/>
    <mergeCell ref="B32:B33"/>
  </mergeCells>
  <dataValidations count="3">
    <dataValidation type="list" allowBlank="1" showInputMessage="1" showErrorMessage="1" sqref="C6:E6 C9 C12:E12 C15:F15 C18:E18 C21:F21 C24:F24 C27:F27 C30:F30 C33:F33 C3:F3">
      <formula1>"OUI"</formula1>
    </dataValidation>
    <dataValidation type="list" allowBlank="1" showInputMessage="1" showErrorMessage="1" sqref="G3 F6 G9 G12 G15 G18 G21 G24 G27 G30 G33">
      <formula1>"Ne sais pas"</formula1>
    </dataValidation>
    <dataValidation type="list" allowBlank="1" showInputMessage="1" showErrorMessage="1" sqref="G6 F9 F12 F18">
      <formula1>"SANS OBJET"</formula1>
    </dataValidation>
  </dataValidations>
  <pageMargins left="0.74803149606299213" right="0.74803149606299213" top="0.98425196850393704" bottom="0.98425196850393704" header="0.51181102362204722" footer="0.51181102362204722"/>
  <pageSetup paperSize="9" scale="78" firstPageNumber="0" fitToHeight="2" orientation="landscape" r:id="rId1"/>
  <headerFooter>
    <oddHeader>&amp;C&amp;"Arial,Gras"&amp;12ADEME - Diagnostic des sites de compostage de proximité
5. Dynamique du site</oddHeader>
    <oddFooter>&amp;C&amp;"Arial,Gras"5. Dynamique du site&amp;R&amp;P</oddFooter>
  </headerFooter>
  <rowBreaks count="1" manualBreakCount="1">
    <brk id="19"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
    <tabColor theme="7" tint="0.59999389629810485"/>
  </sheetPr>
  <dimension ref="A1:U94"/>
  <sheetViews>
    <sheetView view="pageBreakPreview" topLeftCell="A2" zoomScale="80" zoomScaleNormal="80" zoomScaleSheetLayoutView="80" workbookViewId="0">
      <selection activeCell="E70" sqref="E70"/>
    </sheetView>
  </sheetViews>
  <sheetFormatPr baseColWidth="10" defaultColWidth="9.109375" defaultRowHeight="13.2"/>
  <cols>
    <col min="1" max="1" width="9.109375" style="210"/>
    <col min="2" max="2" width="29.33203125" style="211" customWidth="1"/>
    <col min="3" max="3" width="30.88671875" style="210"/>
    <col min="4" max="4" width="27.88671875" style="210"/>
    <col min="5" max="5" width="27.33203125" style="210"/>
    <col min="6" max="6" width="28" style="210"/>
    <col min="7" max="7" width="29.6640625" style="210"/>
    <col min="8" max="10" width="0" style="210" hidden="1" customWidth="1"/>
    <col min="11" max="11" width="19.109375" style="124" hidden="1" customWidth="1"/>
    <col min="12" max="12" width="0" style="124" hidden="1" customWidth="1"/>
    <col min="13" max="13" width="81" style="65" hidden="1" customWidth="1"/>
    <col min="14" max="14" width="72.44140625" style="210" hidden="1" customWidth="1"/>
    <col min="15" max="16384" width="9.109375" style="210"/>
  </cols>
  <sheetData>
    <row r="1" spans="1:13" s="270" customFormat="1" ht="40.200000000000003" hidden="1" thickBot="1">
      <c r="B1" s="271"/>
      <c r="H1" s="66" t="s">
        <v>434</v>
      </c>
      <c r="I1" s="66" t="s">
        <v>640</v>
      </c>
      <c r="J1" s="66" t="s">
        <v>641</v>
      </c>
      <c r="K1" s="272" t="s">
        <v>403</v>
      </c>
      <c r="L1" s="23"/>
      <c r="M1" s="273" t="s">
        <v>404</v>
      </c>
    </row>
    <row r="2" spans="1:13" ht="86.25" customHeight="1">
      <c r="A2" s="386" t="s">
        <v>385</v>
      </c>
      <c r="B2" s="390" t="s">
        <v>386</v>
      </c>
      <c r="C2" s="48" t="s">
        <v>133</v>
      </c>
      <c r="D2" s="48" t="s">
        <v>134</v>
      </c>
      <c r="E2" s="48" t="s">
        <v>135</v>
      </c>
      <c r="F2" s="48" t="s">
        <v>136</v>
      </c>
      <c r="G2" s="203" t="s">
        <v>44</v>
      </c>
      <c r="H2" s="213"/>
      <c r="I2" s="213"/>
      <c r="K2" s="212"/>
      <c r="M2" s="65" t="s">
        <v>634</v>
      </c>
    </row>
    <row r="3" spans="1:13" ht="20.25" customHeight="1" thickBot="1">
      <c r="A3" s="387"/>
      <c r="B3" s="391"/>
      <c r="C3" s="287"/>
      <c r="D3" s="287"/>
      <c r="E3" s="287"/>
      <c r="F3" s="287"/>
      <c r="G3" s="288"/>
      <c r="H3" s="213"/>
      <c r="I3" s="153">
        <f>C4+D4</f>
        <v>0</v>
      </c>
      <c r="J3" s="214">
        <f>C4+D4</f>
        <v>0</v>
      </c>
    </row>
    <row r="4" spans="1:13" ht="20.25" hidden="1" customHeight="1" thickBot="1">
      <c r="A4" s="388"/>
      <c r="B4" s="215"/>
      <c r="C4" s="151">
        <f>IF(C3="oui",1,0)</f>
        <v>0</v>
      </c>
      <c r="D4" s="151">
        <f>IF(D3="oui",1,0)</f>
        <v>0</v>
      </c>
      <c r="E4" s="151"/>
      <c r="F4" s="151"/>
      <c r="G4" s="204">
        <f>IF(G3="Ne sais pas",1,0)</f>
        <v>0</v>
      </c>
      <c r="H4" s="213"/>
      <c r="I4" s="213"/>
      <c r="J4" s="216"/>
    </row>
    <row r="5" spans="1:13" ht="88.2" customHeight="1">
      <c r="A5" s="387"/>
      <c r="B5" s="392" t="s">
        <v>390</v>
      </c>
      <c r="C5" s="48" t="s">
        <v>137</v>
      </c>
      <c r="D5" s="48" t="s">
        <v>138</v>
      </c>
      <c r="E5" s="48" t="s">
        <v>139</v>
      </c>
      <c r="F5" s="166" t="s">
        <v>363</v>
      </c>
      <c r="G5" s="203" t="s">
        <v>44</v>
      </c>
      <c r="H5" s="213"/>
      <c r="I5" s="213"/>
      <c r="M5" s="65" t="s">
        <v>635</v>
      </c>
    </row>
    <row r="6" spans="1:13" ht="21" customHeight="1" thickBot="1">
      <c r="A6" s="389"/>
      <c r="B6" s="393"/>
      <c r="C6" s="287"/>
      <c r="D6" s="287"/>
      <c r="E6" s="287"/>
      <c r="F6" s="287"/>
      <c r="G6" s="288"/>
      <c r="H6" s="213"/>
      <c r="I6" s="153">
        <f>C7+D7</f>
        <v>0</v>
      </c>
      <c r="J6" s="214">
        <f>C7+D7</f>
        <v>0</v>
      </c>
      <c r="K6" s="125"/>
      <c r="L6" s="125"/>
    </row>
    <row r="7" spans="1:13" ht="21" hidden="1" customHeight="1" thickBot="1">
      <c r="A7" s="217"/>
      <c r="B7" s="218"/>
      <c r="C7" s="151">
        <f>IF(C6="oui",1,0)</f>
        <v>0</v>
      </c>
      <c r="D7" s="151">
        <f>IF(D6="oui",1,0)</f>
        <v>0</v>
      </c>
      <c r="E7" s="151"/>
      <c r="F7" s="219"/>
      <c r="G7" s="204">
        <f>IF(G6="Ne sais pas",1,0)</f>
        <v>0</v>
      </c>
      <c r="H7" s="213"/>
      <c r="I7" s="213"/>
      <c r="J7" s="216"/>
      <c r="K7" s="125"/>
      <c r="L7" s="125"/>
    </row>
    <row r="8" spans="1:13" ht="65.25" customHeight="1">
      <c r="A8" s="395" t="s">
        <v>246</v>
      </c>
      <c r="B8" s="379" t="s">
        <v>391</v>
      </c>
      <c r="C8" s="48" t="s">
        <v>232</v>
      </c>
      <c r="D8" s="48" t="s">
        <v>233</v>
      </c>
      <c r="E8" s="48" t="s">
        <v>141</v>
      </c>
      <c r="F8" s="48" t="s">
        <v>44</v>
      </c>
      <c r="G8" s="416"/>
      <c r="H8" s="213"/>
      <c r="I8" s="213"/>
      <c r="K8" s="210" t="s">
        <v>405</v>
      </c>
      <c r="L8" s="125"/>
      <c r="M8" s="65" t="s">
        <v>604</v>
      </c>
    </row>
    <row r="9" spans="1:13" ht="24.75" customHeight="1" thickBot="1">
      <c r="A9" s="396"/>
      <c r="B9" s="394"/>
      <c r="C9" s="289"/>
      <c r="D9" s="289"/>
      <c r="E9" s="275"/>
      <c r="F9" s="275"/>
      <c r="G9" s="417"/>
      <c r="H9" s="213"/>
      <c r="I9" s="153">
        <f>C10+D10</f>
        <v>0</v>
      </c>
      <c r="J9" s="214">
        <f>C10+D10</f>
        <v>0</v>
      </c>
      <c r="L9" s="125"/>
    </row>
    <row r="10" spans="1:13" ht="24.75" hidden="1" customHeight="1" thickBot="1">
      <c r="A10" s="396"/>
      <c r="B10" s="205"/>
      <c r="C10" s="151">
        <f>IF(C9="oui",1,0)</f>
        <v>0</v>
      </c>
      <c r="D10" s="151">
        <f>IF(D9="oui",1,0)</f>
        <v>0</v>
      </c>
      <c r="E10" s="64"/>
      <c r="F10" s="204">
        <f>IF(F9="Ne sais pas",1,0)</f>
        <v>0</v>
      </c>
      <c r="G10" s="239"/>
      <c r="H10" s="213"/>
      <c r="I10" s="213"/>
      <c r="J10" s="216"/>
      <c r="L10" s="125"/>
    </row>
    <row r="11" spans="1:13" ht="55.2">
      <c r="A11" s="396"/>
      <c r="B11" s="382" t="s">
        <v>378</v>
      </c>
      <c r="C11" s="166" t="s">
        <v>231</v>
      </c>
      <c r="D11" s="166" t="s">
        <v>358</v>
      </c>
      <c r="E11" s="166" t="s">
        <v>380</v>
      </c>
      <c r="F11" s="166" t="s">
        <v>381</v>
      </c>
      <c r="G11" s="207" t="s">
        <v>44</v>
      </c>
      <c r="H11" s="213"/>
      <c r="I11" s="213"/>
      <c r="L11" s="125"/>
    </row>
    <row r="12" spans="1:13" ht="24.75" customHeight="1" thickBot="1">
      <c r="A12" s="396"/>
      <c r="B12" s="383"/>
      <c r="C12" s="289"/>
      <c r="D12" s="289"/>
      <c r="E12" s="289"/>
      <c r="F12" s="289"/>
      <c r="G12" s="290"/>
      <c r="H12" s="213"/>
      <c r="I12" s="213"/>
      <c r="L12" s="125"/>
    </row>
    <row r="13" spans="1:13" ht="24.75" hidden="1" customHeight="1" thickBot="1">
      <c r="A13" s="396"/>
      <c r="B13" s="160"/>
      <c r="C13" s="220"/>
      <c r="D13" s="221"/>
      <c r="E13" s="221"/>
      <c r="F13" s="221"/>
      <c r="G13" s="204">
        <f>IF(G12="Ne sais pas",1,0)</f>
        <v>0</v>
      </c>
      <c r="H13" s="213"/>
      <c r="I13" s="213"/>
      <c r="L13" s="125"/>
    </row>
    <row r="14" spans="1:13" ht="81.75" customHeight="1">
      <c r="A14" s="396"/>
      <c r="B14" s="379" t="s">
        <v>142</v>
      </c>
      <c r="C14" s="48" t="s">
        <v>307</v>
      </c>
      <c r="D14" s="48" t="s">
        <v>308</v>
      </c>
      <c r="E14" s="48" t="s">
        <v>309</v>
      </c>
      <c r="F14" s="48" t="s">
        <v>143</v>
      </c>
      <c r="G14" s="203" t="s">
        <v>44</v>
      </c>
      <c r="H14" s="213"/>
      <c r="I14" s="213"/>
      <c r="K14" s="222"/>
      <c r="L14" s="222"/>
      <c r="M14" s="65" t="s">
        <v>438</v>
      </c>
    </row>
    <row r="15" spans="1:13" ht="21" customHeight="1" thickBot="1">
      <c r="A15" s="396"/>
      <c r="B15" s="380"/>
      <c r="C15" s="289"/>
      <c r="D15" s="289"/>
      <c r="E15" s="287"/>
      <c r="F15" s="287"/>
      <c r="G15" s="290"/>
      <c r="H15" s="213"/>
      <c r="I15" s="153">
        <f>C16+D16</f>
        <v>0</v>
      </c>
      <c r="J15" s="214">
        <f>C16+D16</f>
        <v>0</v>
      </c>
      <c r="K15" s="125"/>
      <c r="L15" s="125"/>
    </row>
    <row r="16" spans="1:13" ht="21" hidden="1" customHeight="1">
      <c r="A16" s="396"/>
      <c r="B16" s="205"/>
      <c r="C16" s="151">
        <f>IF(C15="oui",1,0)</f>
        <v>0</v>
      </c>
      <c r="D16" s="151">
        <f>IF(D15="oui",1,0)</f>
        <v>0</v>
      </c>
      <c r="E16" s="151"/>
      <c r="F16" s="151"/>
      <c r="G16" s="204">
        <f>IF(G15="Ne sais pas",1,0)</f>
        <v>0</v>
      </c>
      <c r="H16" s="213"/>
      <c r="I16" s="213"/>
      <c r="J16" s="216"/>
      <c r="K16" s="125"/>
      <c r="L16" s="125"/>
    </row>
    <row r="17" spans="1:13" ht="57.75" customHeight="1">
      <c r="A17" s="396"/>
      <c r="B17" s="401" t="s">
        <v>392</v>
      </c>
      <c r="C17" s="64" t="s">
        <v>310</v>
      </c>
      <c r="D17" s="64" t="s">
        <v>311</v>
      </c>
      <c r="E17" s="64" t="s">
        <v>312</v>
      </c>
      <c r="F17" s="64" t="s">
        <v>313</v>
      </c>
      <c r="G17" s="223" t="s">
        <v>44</v>
      </c>
      <c r="H17" s="213"/>
      <c r="I17" s="213"/>
      <c r="K17" s="125"/>
      <c r="L17" s="125"/>
    </row>
    <row r="18" spans="1:13" ht="21" customHeight="1" thickBot="1">
      <c r="A18" s="397"/>
      <c r="B18" s="383"/>
      <c r="C18" s="287"/>
      <c r="D18" s="287"/>
      <c r="E18" s="287"/>
      <c r="F18" s="287"/>
      <c r="G18" s="290"/>
      <c r="H18" s="213"/>
      <c r="I18" s="213"/>
      <c r="K18" s="125"/>
      <c r="L18" s="125"/>
    </row>
    <row r="19" spans="1:13" ht="21" hidden="1" customHeight="1" thickBot="1">
      <c r="A19" s="238"/>
      <c r="B19" s="148"/>
      <c r="C19" s="151"/>
      <c r="D19" s="151"/>
      <c r="E19" s="151"/>
      <c r="F19" s="167"/>
      <c r="G19" s="204">
        <f>IF(G18="Ne sais pas",1,0)</f>
        <v>0</v>
      </c>
      <c r="H19" s="213"/>
      <c r="I19" s="213"/>
      <c r="K19" s="125"/>
      <c r="L19" s="125"/>
    </row>
    <row r="20" spans="1:13" ht="59.25" customHeight="1">
      <c r="A20" s="395" t="s">
        <v>246</v>
      </c>
      <c r="B20" s="392" t="s">
        <v>314</v>
      </c>
      <c r="C20" s="48" t="s">
        <v>288</v>
      </c>
      <c r="D20" s="419"/>
      <c r="E20" s="48" t="s">
        <v>244</v>
      </c>
      <c r="F20" s="48" t="s">
        <v>44</v>
      </c>
      <c r="G20" s="416"/>
      <c r="H20" s="213"/>
      <c r="I20" s="213"/>
      <c r="M20" s="65" t="s">
        <v>439</v>
      </c>
    </row>
    <row r="21" spans="1:13" ht="21" customHeight="1" thickBot="1">
      <c r="A21" s="396"/>
      <c r="B21" s="393"/>
      <c r="C21" s="287"/>
      <c r="D21" s="420"/>
      <c r="E21" s="287"/>
      <c r="F21" s="287"/>
      <c r="G21" s="418"/>
      <c r="H21" s="213"/>
      <c r="I21" s="153">
        <f>C22</f>
        <v>0</v>
      </c>
      <c r="J21" s="214">
        <f>C22</f>
        <v>0</v>
      </c>
    </row>
    <row r="22" spans="1:13" ht="21" hidden="1" customHeight="1" thickBot="1">
      <c r="A22" s="396"/>
      <c r="B22" s="205"/>
      <c r="C22" s="151">
        <f>IF(C21="oui",1,0)</f>
        <v>0</v>
      </c>
      <c r="D22" s="151"/>
      <c r="E22" s="167"/>
      <c r="F22" s="204">
        <f>IF(F21="Ne sais pas",1,0)</f>
        <v>0</v>
      </c>
      <c r="G22" s="239"/>
      <c r="H22" s="213"/>
      <c r="I22" s="213"/>
      <c r="J22" s="216"/>
    </row>
    <row r="23" spans="1:13" ht="57.75" customHeight="1">
      <c r="A23" s="396"/>
      <c r="B23" s="379" t="s">
        <v>315</v>
      </c>
      <c r="C23" s="48" t="s">
        <v>467</v>
      </c>
      <c r="D23" s="48" t="s">
        <v>316</v>
      </c>
      <c r="E23" s="48" t="s">
        <v>317</v>
      </c>
      <c r="F23" s="48" t="s">
        <v>244</v>
      </c>
      <c r="G23" s="203" t="s">
        <v>44</v>
      </c>
      <c r="H23" s="213"/>
      <c r="I23" s="213"/>
      <c r="M23" s="65" t="s">
        <v>440</v>
      </c>
    </row>
    <row r="24" spans="1:13" ht="21" customHeight="1" thickBot="1">
      <c r="A24" s="397"/>
      <c r="B24" s="380"/>
      <c r="C24" s="289"/>
      <c r="D24" s="289"/>
      <c r="E24" s="289"/>
      <c r="F24" s="289"/>
      <c r="G24" s="290"/>
      <c r="H24" s="213"/>
      <c r="I24" s="153">
        <f>C25+D25+E25</f>
        <v>0</v>
      </c>
      <c r="J24" s="214">
        <f>C25+D25+E25</f>
        <v>0</v>
      </c>
    </row>
    <row r="25" spans="1:13" ht="21" hidden="1" customHeight="1" thickBot="1">
      <c r="A25" s="225"/>
      <c r="B25" s="205"/>
      <c r="C25" s="151">
        <f t="shared" ref="C25:E25" si="0">IF(C24="oui",1,0)</f>
        <v>0</v>
      </c>
      <c r="D25" s="151">
        <f t="shared" si="0"/>
        <v>0</v>
      </c>
      <c r="E25" s="151">
        <f t="shared" si="0"/>
        <v>0</v>
      </c>
      <c r="F25" s="167"/>
      <c r="G25" s="204">
        <f>IF(G24="Ne sais pas",1,0)</f>
        <v>0</v>
      </c>
      <c r="H25" s="213"/>
      <c r="I25" s="213"/>
      <c r="J25" s="216"/>
    </row>
    <row r="26" spans="1:13" ht="86.25" customHeight="1">
      <c r="A26" s="398" t="s">
        <v>367</v>
      </c>
      <c r="B26" s="379" t="s">
        <v>402</v>
      </c>
      <c r="C26" s="166" t="s">
        <v>673</v>
      </c>
      <c r="D26" s="166" t="s">
        <v>637</v>
      </c>
      <c r="E26" s="48" t="s">
        <v>383</v>
      </c>
      <c r="F26" s="48" t="s">
        <v>44</v>
      </c>
      <c r="G26" s="416"/>
      <c r="H26" s="213"/>
      <c r="I26" s="213"/>
      <c r="M26" s="65" t="s">
        <v>636</v>
      </c>
    </row>
    <row r="27" spans="1:13" ht="21" customHeight="1" thickBot="1">
      <c r="A27" s="399"/>
      <c r="B27" s="380"/>
      <c r="C27" s="289"/>
      <c r="D27" s="289"/>
      <c r="E27" s="289"/>
      <c r="F27" s="289"/>
      <c r="G27" s="418"/>
      <c r="H27" s="213"/>
      <c r="I27" s="153">
        <f>C28+D28</f>
        <v>0</v>
      </c>
      <c r="J27" s="214">
        <f>C28+D28</f>
        <v>0</v>
      </c>
    </row>
    <row r="28" spans="1:13" ht="21" hidden="1" customHeight="1" thickBot="1">
      <c r="A28" s="399"/>
      <c r="B28" s="205"/>
      <c r="C28" s="151">
        <f t="shared" ref="C28" si="1">IF(C27="oui",1,0)</f>
        <v>0</v>
      </c>
      <c r="D28" s="151">
        <f t="shared" ref="D28" si="2">IF(D27="oui",1,0)</f>
        <v>0</v>
      </c>
      <c r="E28" s="213"/>
      <c r="F28" s="204">
        <f>IF(F27="Ne sais pas",1,0)</f>
        <v>0</v>
      </c>
      <c r="G28" s="239"/>
      <c r="H28" s="213"/>
      <c r="I28" s="213"/>
      <c r="J28" s="216"/>
    </row>
    <row r="29" spans="1:13" ht="83.25" customHeight="1">
      <c r="A29" s="399"/>
      <c r="B29" s="379" t="s">
        <v>665</v>
      </c>
      <c r="C29" s="166" t="s">
        <v>384</v>
      </c>
      <c r="D29" s="166" t="s">
        <v>393</v>
      </c>
      <c r="E29" s="421"/>
      <c r="F29" s="422"/>
      <c r="G29" s="423"/>
      <c r="H29" s="213"/>
      <c r="I29" s="213"/>
      <c r="M29" s="65" t="s">
        <v>441</v>
      </c>
    </row>
    <row r="30" spans="1:13" ht="21" customHeight="1" thickBot="1">
      <c r="A30" s="399"/>
      <c r="B30" s="380"/>
      <c r="C30" s="289"/>
      <c r="D30" s="289"/>
      <c r="E30" s="424"/>
      <c r="F30" s="425"/>
      <c r="G30" s="426"/>
      <c r="H30" s="213"/>
      <c r="I30" s="153">
        <f>C31</f>
        <v>0</v>
      </c>
      <c r="J30" s="214">
        <f>C31</f>
        <v>0</v>
      </c>
    </row>
    <row r="31" spans="1:13" ht="21" hidden="1" customHeight="1" thickBot="1">
      <c r="A31" s="399"/>
      <c r="B31" s="205"/>
      <c r="C31" s="151">
        <f t="shared" ref="C31" si="3">IF(C30="oui",1,0)</f>
        <v>0</v>
      </c>
      <c r="D31" s="240"/>
      <c r="E31" s="216"/>
      <c r="F31" s="216"/>
      <c r="G31" s="239"/>
      <c r="H31" s="213"/>
      <c r="I31" s="213"/>
      <c r="J31" s="216"/>
    </row>
    <row r="32" spans="1:13" ht="83.25" customHeight="1">
      <c r="A32" s="399"/>
      <c r="B32" s="379" t="s">
        <v>666</v>
      </c>
      <c r="C32" s="48" t="s">
        <v>234</v>
      </c>
      <c r="D32" s="48" t="s">
        <v>318</v>
      </c>
      <c r="E32" s="414"/>
      <c r="F32" s="427"/>
      <c r="G32" s="415"/>
      <c r="H32" s="213"/>
      <c r="I32" s="213"/>
      <c r="M32" s="65" t="s">
        <v>442</v>
      </c>
    </row>
    <row r="33" spans="1:13" ht="21" customHeight="1" thickBot="1">
      <c r="A33" s="399"/>
      <c r="B33" s="380"/>
      <c r="C33" s="289"/>
      <c r="D33" s="289"/>
      <c r="E33" s="412"/>
      <c r="F33" s="428"/>
      <c r="G33" s="413"/>
      <c r="H33" s="213"/>
      <c r="I33" s="153">
        <f>D34</f>
        <v>0</v>
      </c>
      <c r="J33" s="214">
        <f>D34</f>
        <v>0</v>
      </c>
    </row>
    <row r="34" spans="1:13" ht="21" hidden="1" customHeight="1" thickBot="1">
      <c r="A34" s="399"/>
      <c r="B34" s="205"/>
      <c r="C34" s="151"/>
      <c r="D34" s="151">
        <f t="shared" ref="D34" si="4">IF(D33="oui",1,0)</f>
        <v>0</v>
      </c>
      <c r="E34" s="213"/>
      <c r="F34" s="213"/>
      <c r="G34" s="239"/>
      <c r="H34" s="213"/>
      <c r="I34" s="213"/>
      <c r="J34" s="216"/>
    </row>
    <row r="35" spans="1:13" ht="90.75" customHeight="1">
      <c r="A35" s="399"/>
      <c r="B35" s="379" t="s">
        <v>320</v>
      </c>
      <c r="C35" s="48" t="s">
        <v>144</v>
      </c>
      <c r="D35" s="48" t="s">
        <v>145</v>
      </c>
      <c r="E35" s="48" t="s">
        <v>146</v>
      </c>
      <c r="F35" s="48" t="s">
        <v>44</v>
      </c>
      <c r="G35" s="416"/>
      <c r="H35" s="213"/>
      <c r="I35" s="213"/>
      <c r="M35" s="65" t="s">
        <v>638</v>
      </c>
    </row>
    <row r="36" spans="1:13" ht="21" customHeight="1">
      <c r="A36" s="399"/>
      <c r="B36" s="394"/>
      <c r="C36" s="275"/>
      <c r="D36" s="275"/>
      <c r="E36" s="275"/>
      <c r="F36" s="275"/>
      <c r="G36" s="417"/>
      <c r="H36" s="213"/>
      <c r="I36" s="153">
        <f>C37+D37</f>
        <v>0</v>
      </c>
      <c r="J36" s="214">
        <f>C37+D37</f>
        <v>0</v>
      </c>
    </row>
    <row r="37" spans="1:13" ht="21" hidden="1" customHeight="1">
      <c r="A37" s="399"/>
      <c r="B37" s="205"/>
      <c r="C37" s="295">
        <f t="shared" ref="C37:D37" si="5">IF(C36="oui",1,0)</f>
        <v>0</v>
      </c>
      <c r="D37" s="295">
        <f t="shared" si="5"/>
        <v>0</v>
      </c>
      <c r="E37" s="296"/>
      <c r="F37" s="295">
        <f>IF(F36="Ne sais pas",1,0)</f>
        <v>0</v>
      </c>
      <c r="G37" s="417"/>
      <c r="H37" s="213"/>
      <c r="I37" s="213"/>
      <c r="J37" s="216"/>
    </row>
    <row r="38" spans="1:13" ht="66" customHeight="1" thickBot="1">
      <c r="A38" s="400"/>
      <c r="B38" s="274" t="s">
        <v>319</v>
      </c>
      <c r="C38" s="431"/>
      <c r="D38" s="432"/>
      <c r="E38" s="432"/>
      <c r="F38" s="433"/>
      <c r="G38" s="418"/>
      <c r="H38" s="213"/>
      <c r="I38" s="213"/>
    </row>
    <row r="39" spans="1:13" ht="98.25" customHeight="1">
      <c r="A39" s="399" t="s">
        <v>367</v>
      </c>
      <c r="B39" s="379" t="s">
        <v>364</v>
      </c>
      <c r="C39" s="48" t="s">
        <v>144</v>
      </c>
      <c r="D39" s="48" t="s">
        <v>145</v>
      </c>
      <c r="E39" s="48" t="s">
        <v>146</v>
      </c>
      <c r="F39" s="48" t="s">
        <v>44</v>
      </c>
      <c r="G39" s="416"/>
      <c r="H39" s="213"/>
      <c r="I39" s="213"/>
      <c r="M39" s="65" t="s">
        <v>638</v>
      </c>
    </row>
    <row r="40" spans="1:13" ht="21" customHeight="1">
      <c r="A40" s="399"/>
      <c r="B40" s="394"/>
      <c r="C40" s="275"/>
      <c r="D40" s="275"/>
      <c r="E40" s="275"/>
      <c r="F40" s="275"/>
      <c r="G40" s="417"/>
      <c r="H40" s="213"/>
      <c r="I40" s="153">
        <f>C41+D41</f>
        <v>0</v>
      </c>
      <c r="J40" s="214">
        <f>C41+D41</f>
        <v>0</v>
      </c>
    </row>
    <row r="41" spans="1:13" ht="21" hidden="1" customHeight="1">
      <c r="A41" s="399"/>
      <c r="B41" s="205"/>
      <c r="C41" s="295">
        <f t="shared" ref="C41" si="6">IF(C40="oui",1,0)</f>
        <v>0</v>
      </c>
      <c r="D41" s="295">
        <f t="shared" ref="D41" si="7">IF(D40="oui",1,0)</f>
        <v>0</v>
      </c>
      <c r="E41" s="296"/>
      <c r="F41" s="295">
        <f>IF(F40="Ne sais pas",1,0)</f>
        <v>0</v>
      </c>
      <c r="G41" s="417"/>
      <c r="H41" s="213"/>
      <c r="I41" s="213"/>
      <c r="J41" s="216"/>
    </row>
    <row r="42" spans="1:13" ht="57.75" customHeight="1" thickBot="1">
      <c r="A42" s="399"/>
      <c r="B42" s="274" t="s">
        <v>319</v>
      </c>
      <c r="C42" s="402"/>
      <c r="D42" s="403"/>
      <c r="E42" s="403"/>
      <c r="F42" s="404"/>
      <c r="G42" s="418"/>
      <c r="H42" s="213"/>
      <c r="I42" s="213"/>
    </row>
    <row r="43" spans="1:13" ht="54.75" customHeight="1">
      <c r="A43" s="399"/>
      <c r="B43" s="401" t="s">
        <v>387</v>
      </c>
      <c r="C43" s="64" t="s">
        <v>321</v>
      </c>
      <c r="D43" s="64" t="s">
        <v>322</v>
      </c>
      <c r="E43" s="64" t="s">
        <v>148</v>
      </c>
      <c r="F43" s="48" t="s">
        <v>44</v>
      </c>
      <c r="G43" s="410"/>
      <c r="H43" s="213"/>
      <c r="I43" s="213"/>
      <c r="M43" s="65" t="s">
        <v>443</v>
      </c>
    </row>
    <row r="44" spans="1:13" ht="21" customHeight="1" thickBot="1">
      <c r="A44" s="399"/>
      <c r="B44" s="383"/>
      <c r="C44" s="289"/>
      <c r="D44" s="289"/>
      <c r="E44" s="289"/>
      <c r="F44" s="289"/>
      <c r="G44" s="412"/>
      <c r="H44" s="213"/>
      <c r="I44" s="153">
        <f>C45+D45</f>
        <v>0</v>
      </c>
      <c r="J44" s="214">
        <f>C45+D45</f>
        <v>0</v>
      </c>
    </row>
    <row r="45" spans="1:13" ht="21" hidden="1" customHeight="1" thickBot="1">
      <c r="A45" s="399"/>
      <c r="B45" s="148"/>
      <c r="C45" s="151">
        <f t="shared" ref="C45" si="8">IF(C44="oui",1,0)</f>
        <v>0</v>
      </c>
      <c r="D45" s="151">
        <f t="shared" ref="D45" si="9">IF(D44="oui",1,0)</f>
        <v>0</v>
      </c>
      <c r="E45" s="151"/>
      <c r="F45" s="204">
        <f>IF(F44="Ne sais pas",1,0)</f>
        <v>0</v>
      </c>
      <c r="G45" s="213"/>
      <c r="H45" s="213"/>
      <c r="I45" s="213"/>
      <c r="J45" s="216"/>
    </row>
    <row r="46" spans="1:13" ht="39.75" customHeight="1">
      <c r="A46" s="399"/>
      <c r="B46" s="379" t="s">
        <v>323</v>
      </c>
      <c r="C46" s="48" t="s">
        <v>235</v>
      </c>
      <c r="D46" s="48" t="s">
        <v>236</v>
      </c>
      <c r="E46" s="48" t="s">
        <v>237</v>
      </c>
      <c r="F46" s="48" t="s">
        <v>238</v>
      </c>
      <c r="G46" s="203" t="s">
        <v>44</v>
      </c>
      <c r="H46" s="213"/>
      <c r="I46" s="213"/>
      <c r="M46" s="65" t="s">
        <v>444</v>
      </c>
    </row>
    <row r="47" spans="1:13" ht="20.25" customHeight="1" thickBot="1">
      <c r="A47" s="399"/>
      <c r="B47" s="380"/>
      <c r="C47" s="289"/>
      <c r="D47" s="289"/>
      <c r="E47" s="289"/>
      <c r="F47" s="289"/>
      <c r="G47" s="290"/>
      <c r="H47" s="213"/>
      <c r="I47" s="153">
        <f>C48+D48</f>
        <v>0</v>
      </c>
      <c r="J47" s="214">
        <f>C48+D48</f>
        <v>0</v>
      </c>
    </row>
    <row r="48" spans="1:13" ht="20.25" hidden="1" customHeight="1" thickBot="1">
      <c r="A48" s="399"/>
      <c r="B48" s="205"/>
      <c r="C48" s="151">
        <f t="shared" ref="C48" si="10">IF(C47="oui",1,0)</f>
        <v>0</v>
      </c>
      <c r="D48" s="151">
        <f t="shared" ref="D48" si="11">IF(D47="oui",1,0)</f>
        <v>0</v>
      </c>
      <c r="E48" s="151"/>
      <c r="F48" s="151"/>
      <c r="G48" s="204">
        <f>IF(G47="Ne sais pas",1,0)</f>
        <v>0</v>
      </c>
      <c r="H48" s="213"/>
      <c r="I48" s="213"/>
      <c r="J48" s="216"/>
    </row>
    <row r="49" spans="1:21" ht="61.95" customHeight="1">
      <c r="A49" s="399"/>
      <c r="B49" s="379" t="s">
        <v>324</v>
      </c>
      <c r="C49" s="48" t="s">
        <v>149</v>
      </c>
      <c r="D49" s="48" t="s">
        <v>150</v>
      </c>
      <c r="E49" s="48" t="s">
        <v>151</v>
      </c>
      <c r="F49" s="48" t="s">
        <v>152</v>
      </c>
      <c r="G49" s="203" t="s">
        <v>44</v>
      </c>
      <c r="H49" s="213"/>
      <c r="I49" s="213"/>
      <c r="M49" s="65" t="s">
        <v>427</v>
      </c>
      <c r="N49" s="226" t="s">
        <v>639</v>
      </c>
    </row>
    <row r="50" spans="1:21" ht="21" customHeight="1" thickBot="1">
      <c r="A50" s="399"/>
      <c r="B50" s="380"/>
      <c r="C50" s="289"/>
      <c r="D50" s="289"/>
      <c r="E50" s="289"/>
      <c r="F50" s="289"/>
      <c r="G50" s="290"/>
      <c r="H50" s="213"/>
      <c r="I50" s="153">
        <f>C51</f>
        <v>0</v>
      </c>
      <c r="J50" s="214">
        <f>C51</f>
        <v>0</v>
      </c>
    </row>
    <row r="51" spans="1:21" ht="21" hidden="1" customHeight="1" thickBot="1">
      <c r="A51" s="399"/>
      <c r="B51" s="205"/>
      <c r="C51" s="151">
        <f t="shared" ref="C51" si="12">IF(C50="oui",1,0)</f>
        <v>0</v>
      </c>
      <c r="D51" s="151"/>
      <c r="E51" s="151"/>
      <c r="F51" s="151"/>
      <c r="G51" s="204">
        <f>IF(G50="Ne sais pas",1,0)</f>
        <v>0</v>
      </c>
      <c r="H51" s="213"/>
      <c r="I51" s="213"/>
      <c r="J51" s="216"/>
    </row>
    <row r="52" spans="1:21" ht="88.2" customHeight="1">
      <c r="A52" s="399"/>
      <c r="B52" s="379" t="s">
        <v>153</v>
      </c>
      <c r="C52" s="48" t="s">
        <v>325</v>
      </c>
      <c r="D52" s="48" t="s">
        <v>327</v>
      </c>
      <c r="E52" s="48" t="s">
        <v>326</v>
      </c>
      <c r="F52" s="48" t="s">
        <v>328</v>
      </c>
      <c r="G52" s="203" t="s">
        <v>44</v>
      </c>
      <c r="H52" s="213"/>
      <c r="I52" s="213"/>
      <c r="M52" s="65" t="s">
        <v>445</v>
      </c>
      <c r="N52" s="65"/>
      <c r="O52" s="65"/>
      <c r="P52" s="65"/>
      <c r="Q52" s="65"/>
      <c r="R52" s="65"/>
      <c r="S52" s="65"/>
      <c r="T52" s="65"/>
      <c r="U52" s="65"/>
    </row>
    <row r="53" spans="1:21" ht="21" customHeight="1" thickBot="1">
      <c r="A53" s="399"/>
      <c r="B53" s="380"/>
      <c r="C53" s="289"/>
      <c r="D53" s="289"/>
      <c r="E53" s="289"/>
      <c r="F53" s="289"/>
      <c r="G53" s="290"/>
      <c r="H53" s="213"/>
      <c r="I53" s="153">
        <f>C54+D54+E54</f>
        <v>0</v>
      </c>
      <c r="J53" s="214">
        <f>C54+D54+E54</f>
        <v>0</v>
      </c>
    </row>
    <row r="54" spans="1:21" ht="21" hidden="1" customHeight="1" thickBot="1">
      <c r="A54" s="399"/>
      <c r="B54" s="205"/>
      <c r="C54" s="151">
        <f t="shared" ref="C54" si="13">IF(C53="oui",1,0)</f>
        <v>0</v>
      </c>
      <c r="D54" s="151">
        <f t="shared" ref="D54" si="14">IF(D53="oui",1,0)</f>
        <v>0</v>
      </c>
      <c r="E54" s="151">
        <f t="shared" ref="E54" si="15">IF(E53="oui",1,0)</f>
        <v>0</v>
      </c>
      <c r="F54" s="167"/>
      <c r="G54" s="204">
        <f>IF(G53="Ne sais pas",1,0)</f>
        <v>0</v>
      </c>
      <c r="H54" s="213"/>
      <c r="I54" s="213"/>
      <c r="J54" s="216"/>
    </row>
    <row r="55" spans="1:21" ht="75.75" customHeight="1">
      <c r="A55" s="399"/>
      <c r="B55" s="379" t="s">
        <v>251</v>
      </c>
      <c r="C55" s="48" t="s">
        <v>253</v>
      </c>
      <c r="D55" s="48" t="s">
        <v>330</v>
      </c>
      <c r="E55" s="48" t="s">
        <v>331</v>
      </c>
      <c r="F55" s="48" t="s">
        <v>44</v>
      </c>
      <c r="G55" s="429"/>
      <c r="M55" s="65" t="s">
        <v>446</v>
      </c>
    </row>
    <row r="56" spans="1:21" ht="21" customHeight="1" thickBot="1">
      <c r="A56" s="399"/>
      <c r="B56" s="380"/>
      <c r="C56" s="289"/>
      <c r="D56" s="289"/>
      <c r="E56" s="289"/>
      <c r="F56" s="289"/>
      <c r="G56" s="430"/>
      <c r="H56" s="213"/>
      <c r="I56" s="153">
        <f>C57+D57</f>
        <v>0</v>
      </c>
      <c r="J56" s="214">
        <f>C57+D57</f>
        <v>0</v>
      </c>
      <c r="K56" s="125"/>
      <c r="L56" s="125"/>
    </row>
    <row r="57" spans="1:21" ht="21" hidden="1" customHeight="1">
      <c r="A57" s="399"/>
      <c r="B57" s="205"/>
      <c r="C57" s="151">
        <f t="shared" ref="C57:D57" si="16">IF(C56="oui",1,0)</f>
        <v>0</v>
      </c>
      <c r="D57" s="151">
        <f t="shared" si="16"/>
        <v>0</v>
      </c>
      <c r="E57" s="167"/>
      <c r="F57" s="204">
        <f>IF(F56="Ne sais pas",1,0)</f>
        <v>0</v>
      </c>
      <c r="G57" s="213"/>
      <c r="H57" s="213"/>
      <c r="I57" s="213"/>
      <c r="J57" s="216"/>
      <c r="K57" s="125"/>
      <c r="L57" s="125"/>
    </row>
    <row r="58" spans="1:21" ht="56.25" customHeight="1">
      <c r="A58" s="399"/>
      <c r="B58" s="379" t="s">
        <v>329</v>
      </c>
      <c r="C58" s="48" t="s">
        <v>252</v>
      </c>
      <c r="D58" s="48" t="s">
        <v>231</v>
      </c>
      <c r="E58" s="48" t="s">
        <v>44</v>
      </c>
      <c r="F58" s="410"/>
      <c r="G58" s="411"/>
      <c r="H58" s="213"/>
      <c r="I58" s="213"/>
      <c r="M58" s="65" t="s">
        <v>447</v>
      </c>
    </row>
    <row r="59" spans="1:21" ht="20.25" customHeight="1" thickBot="1">
      <c r="A59" s="400"/>
      <c r="B59" s="380"/>
      <c r="C59" s="289"/>
      <c r="D59" s="289"/>
      <c r="E59" s="289"/>
      <c r="F59" s="412"/>
      <c r="G59" s="413"/>
      <c r="H59" s="213"/>
      <c r="I59" s="213"/>
    </row>
    <row r="60" spans="1:21" ht="20.25" hidden="1" customHeight="1" thickBot="1">
      <c r="A60" s="227"/>
      <c r="B60" s="218"/>
      <c r="C60" s="151"/>
      <c r="D60" s="151"/>
      <c r="E60" s="204">
        <f>IF(E59="Ne sais pas",1,0)</f>
        <v>0</v>
      </c>
      <c r="F60" s="213"/>
      <c r="G60" s="213"/>
      <c r="H60" s="213"/>
      <c r="I60" s="213"/>
    </row>
    <row r="61" spans="1:21" ht="80.25" customHeight="1" thickBot="1">
      <c r="A61" s="405" t="s">
        <v>247</v>
      </c>
      <c r="B61" s="340" t="s">
        <v>365</v>
      </c>
      <c r="C61" s="48" t="s">
        <v>154</v>
      </c>
      <c r="D61" s="48" t="s">
        <v>155</v>
      </c>
      <c r="E61" s="48" t="s">
        <v>156</v>
      </c>
      <c r="F61" s="48" t="s">
        <v>157</v>
      </c>
      <c r="G61" s="203" t="s">
        <v>44</v>
      </c>
      <c r="H61" s="213"/>
      <c r="I61" s="213"/>
      <c r="M61" s="65" t="s">
        <v>448</v>
      </c>
    </row>
    <row r="62" spans="1:21" ht="21" customHeight="1" thickBot="1">
      <c r="A62" s="405"/>
      <c r="B62" s="342"/>
      <c r="C62" s="289"/>
      <c r="D62" s="289"/>
      <c r="E62" s="289"/>
      <c r="F62" s="289"/>
      <c r="G62" s="290"/>
      <c r="H62" s="213"/>
      <c r="I62" s="153">
        <f>C63+D63+E63</f>
        <v>0</v>
      </c>
      <c r="J62" s="214">
        <f>C63+D63+E63</f>
        <v>0</v>
      </c>
    </row>
    <row r="63" spans="1:21" ht="21" hidden="1" customHeight="1" thickBot="1">
      <c r="A63" s="405"/>
      <c r="B63" s="228"/>
      <c r="C63" s="151">
        <f t="shared" ref="C63" si="17">IF(C62="oui",1,0)</f>
        <v>0</v>
      </c>
      <c r="D63" s="151">
        <f t="shared" ref="D63" si="18">IF(D62="oui",1,0)</f>
        <v>0</v>
      </c>
      <c r="E63" s="151">
        <f t="shared" ref="E63" si="19">IF(E62="oui",1,0)</f>
        <v>0</v>
      </c>
      <c r="F63" s="151"/>
      <c r="G63" s="204">
        <f>IF(G62="Ne sais pas",1,0)</f>
        <v>0</v>
      </c>
      <c r="H63" s="213"/>
      <c r="I63" s="213"/>
      <c r="J63" s="216"/>
    </row>
    <row r="64" spans="1:21" ht="43.5" customHeight="1" thickBot="1">
      <c r="A64" s="405"/>
      <c r="B64" s="409" t="s">
        <v>158</v>
      </c>
      <c r="C64" s="48" t="s">
        <v>159</v>
      </c>
      <c r="D64" s="48" t="s">
        <v>160</v>
      </c>
      <c r="E64" s="48" t="s">
        <v>161</v>
      </c>
      <c r="F64" s="48" t="s">
        <v>162</v>
      </c>
      <c r="G64" s="203" t="s">
        <v>44</v>
      </c>
      <c r="H64" s="213"/>
      <c r="I64" s="213"/>
      <c r="M64" s="65" t="s">
        <v>413</v>
      </c>
    </row>
    <row r="65" spans="1:13" ht="21" customHeight="1" thickBot="1">
      <c r="A65" s="405"/>
      <c r="B65" s="342"/>
      <c r="C65" s="289"/>
      <c r="D65" s="289"/>
      <c r="E65" s="289"/>
      <c r="F65" s="289"/>
      <c r="G65" s="290"/>
      <c r="H65" s="213"/>
      <c r="I65" s="153">
        <f>C66</f>
        <v>0</v>
      </c>
      <c r="J65" s="214">
        <f>C66</f>
        <v>0</v>
      </c>
    </row>
    <row r="66" spans="1:13" ht="21" hidden="1" customHeight="1" thickBot="1">
      <c r="A66" s="405"/>
      <c r="B66" s="218"/>
      <c r="C66" s="151">
        <f t="shared" ref="C66" si="20">IF(C65="oui",1,0)</f>
        <v>0</v>
      </c>
      <c r="D66" s="151"/>
      <c r="E66" s="151"/>
      <c r="F66" s="151"/>
      <c r="G66" s="204">
        <f>IF(G65="Ne sais pas",1,0)</f>
        <v>0</v>
      </c>
      <c r="H66" s="213"/>
      <c r="I66" s="213"/>
      <c r="J66" s="216"/>
    </row>
    <row r="67" spans="1:13" ht="88.2" customHeight="1" thickBot="1">
      <c r="A67" s="405"/>
      <c r="B67" s="340" t="s">
        <v>163</v>
      </c>
      <c r="C67" s="48" t="s">
        <v>164</v>
      </c>
      <c r="D67" s="48" t="s">
        <v>165</v>
      </c>
      <c r="E67" s="48" t="s">
        <v>166</v>
      </c>
      <c r="F67" s="48" t="s">
        <v>167</v>
      </c>
      <c r="G67" s="203" t="s">
        <v>44</v>
      </c>
      <c r="H67" s="213"/>
      <c r="I67" s="213"/>
    </row>
    <row r="68" spans="1:13" ht="21" customHeight="1" thickBot="1">
      <c r="A68" s="405"/>
      <c r="B68" s="342"/>
      <c r="C68" s="289"/>
      <c r="D68" s="289"/>
      <c r="E68" s="289"/>
      <c r="F68" s="289"/>
      <c r="G68" s="290"/>
      <c r="H68" s="213"/>
      <c r="I68" s="213"/>
    </row>
    <row r="69" spans="1:13" ht="21" hidden="1" customHeight="1" thickBot="1">
      <c r="A69" s="395"/>
      <c r="B69" s="218"/>
      <c r="C69" s="151"/>
      <c r="D69" s="151"/>
      <c r="E69" s="151"/>
      <c r="F69" s="151"/>
      <c r="G69" s="204">
        <f>IF(G68="Ne sais pas",1,0)</f>
        <v>0</v>
      </c>
      <c r="H69" s="213"/>
      <c r="I69" s="213"/>
    </row>
    <row r="70" spans="1:13" ht="128.25" customHeight="1">
      <c r="A70" s="395"/>
      <c r="B70" s="379" t="s">
        <v>366</v>
      </c>
      <c r="C70" s="48" t="s">
        <v>168</v>
      </c>
      <c r="D70" s="166" t="s">
        <v>368</v>
      </c>
      <c r="E70" s="166" t="s">
        <v>369</v>
      </c>
      <c r="F70" s="166" t="s">
        <v>370</v>
      </c>
      <c r="G70" s="207" t="s">
        <v>647</v>
      </c>
      <c r="H70" s="229"/>
      <c r="I70" s="229"/>
      <c r="M70" s="65" t="s">
        <v>428</v>
      </c>
    </row>
    <row r="71" spans="1:13" ht="21" customHeight="1" thickBot="1">
      <c r="A71" s="224"/>
      <c r="B71" s="380"/>
      <c r="C71" s="289"/>
      <c r="D71" s="289"/>
      <c r="E71" s="289"/>
      <c r="F71" s="289"/>
      <c r="G71" s="290"/>
      <c r="H71" s="229"/>
      <c r="I71" s="230">
        <f>C72+D72</f>
        <v>0</v>
      </c>
      <c r="J71" s="214">
        <f>C72+D72</f>
        <v>0</v>
      </c>
    </row>
    <row r="72" spans="1:13" ht="21" hidden="1" customHeight="1" thickBot="1">
      <c r="A72" s="225"/>
      <c r="B72" s="205"/>
      <c r="C72" s="151">
        <f t="shared" ref="C72" si="21">IF(C71="oui",1,0)</f>
        <v>0</v>
      </c>
      <c r="D72" s="151">
        <f t="shared" ref="D72" si="22">IF(D71="oui",1,0)</f>
        <v>0</v>
      </c>
      <c r="E72" s="219"/>
      <c r="F72" s="229"/>
      <c r="G72" s="229"/>
      <c r="H72" s="229"/>
      <c r="I72" s="229"/>
      <c r="J72" s="216"/>
    </row>
    <row r="73" spans="1:13" ht="43.5" customHeight="1">
      <c r="A73" s="386" t="s">
        <v>400</v>
      </c>
      <c r="B73" s="379" t="s">
        <v>332</v>
      </c>
      <c r="C73" s="48" t="s">
        <v>288</v>
      </c>
      <c r="D73" s="48" t="s">
        <v>231</v>
      </c>
      <c r="E73" s="48" t="s">
        <v>44</v>
      </c>
      <c r="F73" s="410"/>
      <c r="G73" s="411"/>
      <c r="H73" s="213"/>
      <c r="I73" s="213"/>
    </row>
    <row r="74" spans="1:13" ht="21" customHeight="1">
      <c r="A74" s="387"/>
      <c r="B74" s="394"/>
      <c r="C74" s="297"/>
      <c r="D74" s="297"/>
      <c r="E74" s="297"/>
      <c r="F74" s="414"/>
      <c r="G74" s="415"/>
      <c r="H74" s="213"/>
      <c r="I74" s="213"/>
    </row>
    <row r="75" spans="1:13" ht="21" hidden="1" customHeight="1">
      <c r="A75" s="387"/>
      <c r="B75" s="205"/>
      <c r="C75" s="298"/>
      <c r="D75" s="296"/>
      <c r="E75" s="295">
        <f>IF(E74="Ne sais pas",1,0)</f>
        <v>0</v>
      </c>
      <c r="F75" s="414"/>
      <c r="G75" s="415"/>
      <c r="H75" s="213"/>
      <c r="I75" s="213"/>
    </row>
    <row r="76" spans="1:13" ht="44.25" customHeight="1" thickBot="1">
      <c r="A76" s="389"/>
      <c r="B76" s="231" t="s">
        <v>333</v>
      </c>
      <c r="C76" s="406"/>
      <c r="D76" s="407"/>
      <c r="E76" s="408"/>
      <c r="F76" s="412"/>
      <c r="G76" s="413"/>
      <c r="H76" s="216"/>
      <c r="I76" s="216"/>
    </row>
    <row r="77" spans="1:13" ht="12" customHeight="1">
      <c r="A77" s="232"/>
      <c r="B77" s="233"/>
      <c r="C77" s="216"/>
      <c r="D77" s="216"/>
      <c r="E77" s="216"/>
      <c r="F77" s="216"/>
      <c r="G77" s="216"/>
      <c r="H77" s="216"/>
      <c r="I77" s="216"/>
    </row>
    <row r="78" spans="1:13" ht="12" hidden="1" customHeight="1"/>
    <row r="79" spans="1:13" s="124" customFormat="1" ht="13.8" hidden="1">
      <c r="B79" s="234" t="s">
        <v>406</v>
      </c>
      <c r="C79" s="234"/>
      <c r="D79" s="234"/>
      <c r="E79" s="234"/>
      <c r="F79" s="234"/>
      <c r="K79" s="210"/>
      <c r="M79" s="65"/>
    </row>
    <row r="80" spans="1:13" s="124" customFormat="1" ht="13.8" hidden="1">
      <c r="B80" s="124" t="s">
        <v>436</v>
      </c>
      <c r="C80" s="235" t="s">
        <v>644</v>
      </c>
      <c r="E80" s="235">
        <v>27</v>
      </c>
      <c r="K80" s="210"/>
      <c r="M80" s="65"/>
    </row>
    <row r="81" spans="2:13" s="124" customFormat="1" ht="13.8" hidden="1">
      <c r="B81" s="124" t="s">
        <v>436</v>
      </c>
      <c r="C81" s="235" t="s">
        <v>643</v>
      </c>
      <c r="E81" s="235">
        <v>19</v>
      </c>
      <c r="K81" s="210"/>
      <c r="M81" s="65"/>
    </row>
    <row r="82" spans="2:13" s="124" customFormat="1" ht="13.8" hidden="1">
      <c r="B82" s="124" t="s">
        <v>436</v>
      </c>
      <c r="C82" s="235" t="s">
        <v>414</v>
      </c>
      <c r="E82" s="235">
        <f>SUM(I2:I76)</f>
        <v>0</v>
      </c>
      <c r="F82" s="236"/>
      <c r="G82" s="236"/>
      <c r="K82" s="210"/>
      <c r="M82" s="65"/>
    </row>
    <row r="83" spans="2:13" s="124" customFormat="1" ht="13.8" hidden="1">
      <c r="B83" s="124" t="s">
        <v>436</v>
      </c>
      <c r="C83" s="235" t="s">
        <v>645</v>
      </c>
      <c r="E83" s="235">
        <v>21</v>
      </c>
      <c r="F83" s="236"/>
      <c r="G83" s="236"/>
      <c r="K83" s="210"/>
      <c r="M83" s="65"/>
    </row>
    <row r="84" spans="2:13" s="124" customFormat="1" ht="13.8" hidden="1">
      <c r="B84" s="124" t="s">
        <v>436</v>
      </c>
      <c r="C84" s="235" t="s">
        <v>44</v>
      </c>
      <c r="E84" s="235">
        <f>G4+G7+F10+G13+G16+G19+F22+G25+F28+F37+F41+F45+G48+G51+G54+F57+E60+G63+G66+G69+E75</f>
        <v>0</v>
      </c>
      <c r="F84" s="236"/>
      <c r="G84" s="236"/>
      <c r="K84" s="210"/>
      <c r="M84" s="65"/>
    </row>
    <row r="85" spans="2:13" s="124" customFormat="1" ht="13.8" hidden="1">
      <c r="B85" s="237"/>
      <c r="C85" s="236"/>
      <c r="D85" s="236"/>
      <c r="E85" s="236"/>
      <c r="F85" s="236"/>
      <c r="G85" s="236"/>
      <c r="K85" s="210"/>
      <c r="M85" s="65"/>
    </row>
    <row r="86" spans="2:13" s="124" customFormat="1" ht="13.8" hidden="1">
      <c r="B86" s="237"/>
      <c r="C86" s="236"/>
      <c r="D86" s="236"/>
      <c r="E86" s="236"/>
      <c r="F86" s="236"/>
      <c r="G86" s="236"/>
      <c r="K86" s="210"/>
      <c r="M86" s="65"/>
    </row>
    <row r="87" spans="2:13" s="124" customFormat="1" ht="13.8" hidden="1">
      <c r="B87" s="237"/>
      <c r="C87" s="236"/>
      <c r="D87" s="236"/>
      <c r="E87" s="236"/>
      <c r="F87" s="236"/>
      <c r="G87" s="236"/>
      <c r="K87" s="210"/>
      <c r="M87" s="65"/>
    </row>
    <row r="88" spans="2:13" s="124" customFormat="1" ht="13.8" hidden="1">
      <c r="B88" s="124" t="s">
        <v>437</v>
      </c>
      <c r="C88" s="235" t="s">
        <v>644</v>
      </c>
      <c r="E88" s="235">
        <v>27</v>
      </c>
      <c r="F88" s="236"/>
      <c r="G88" s="236"/>
      <c r="K88" s="210"/>
      <c r="M88" s="65"/>
    </row>
    <row r="89" spans="2:13" s="124" customFormat="1" ht="13.8" hidden="1">
      <c r="B89" s="124" t="s">
        <v>437</v>
      </c>
      <c r="C89" s="235" t="s">
        <v>643</v>
      </c>
      <c r="E89" s="235">
        <v>19</v>
      </c>
      <c r="F89" s="236"/>
      <c r="G89" s="236"/>
      <c r="K89" s="210"/>
      <c r="M89" s="65"/>
    </row>
    <row r="90" spans="2:13" s="124" customFormat="1" ht="13.8" hidden="1">
      <c r="B90" s="124" t="s">
        <v>437</v>
      </c>
      <c r="C90" s="235" t="s">
        <v>414</v>
      </c>
      <c r="E90" s="235">
        <f>SUM(J2:J76)</f>
        <v>0</v>
      </c>
      <c r="F90" s="236"/>
      <c r="G90" s="236"/>
      <c r="K90" s="210"/>
      <c r="M90" s="65"/>
    </row>
    <row r="91" spans="2:13" s="124" customFormat="1" ht="13.8" hidden="1">
      <c r="B91" s="124" t="s">
        <v>437</v>
      </c>
      <c r="C91" s="235" t="s">
        <v>645</v>
      </c>
      <c r="E91" s="235">
        <v>21</v>
      </c>
      <c r="F91" s="236"/>
      <c r="G91" s="236"/>
      <c r="K91" s="210"/>
      <c r="M91" s="65"/>
    </row>
    <row r="92" spans="2:13" s="124" customFormat="1" ht="13.8" hidden="1">
      <c r="B92" s="124" t="s">
        <v>437</v>
      </c>
      <c r="C92" s="235" t="s">
        <v>44</v>
      </c>
      <c r="D92" s="236"/>
      <c r="E92" s="235">
        <f>G4+G7+F10+G13+G16+G19+F22+G25+F28+F37+F41+F45+G48+G51+G54+F57+E60+G63+G66+G69+E75</f>
        <v>0</v>
      </c>
      <c r="F92" s="236"/>
      <c r="G92" s="236"/>
      <c r="K92" s="210"/>
      <c r="M92" s="65"/>
    </row>
    <row r="93" spans="2:13" hidden="1"/>
    <row r="94" spans="2:13" hidden="1"/>
  </sheetData>
  <sheetProtection selectLockedCells="1" selectUnlockedCells="1"/>
  <protectedRanges>
    <protectedRange sqref="C3:G3 C6:G6 C9:F9 C12:G12 C15:G15 C18:G18 C21 E21:F21 C24:G24 C27:F27 C30:D30 C33:D33 C36:F38 C40:F40 C42 C44:F44 C47:G47 C50:G50 C53:G53 C56:F56 C59:E59 C62:G62 C65:G65 C68:G68 C71:G71 C74:E76" name="Plage1"/>
  </protectedRanges>
  <mergeCells count="46">
    <mergeCell ref="E32:G33"/>
    <mergeCell ref="G35:G38"/>
    <mergeCell ref="G39:G42"/>
    <mergeCell ref="G43:G44"/>
    <mergeCell ref="G55:G56"/>
    <mergeCell ref="C38:F38"/>
    <mergeCell ref="G8:G9"/>
    <mergeCell ref="G20:G21"/>
    <mergeCell ref="D20:D21"/>
    <mergeCell ref="G26:G27"/>
    <mergeCell ref="E29:G30"/>
    <mergeCell ref="B23:B24"/>
    <mergeCell ref="B26:B27"/>
    <mergeCell ref="B29:B30"/>
    <mergeCell ref="B32:B33"/>
    <mergeCell ref="B35:B36"/>
    <mergeCell ref="B39:B40"/>
    <mergeCell ref="C42:F42"/>
    <mergeCell ref="A73:A76"/>
    <mergeCell ref="A61:A70"/>
    <mergeCell ref="B43:B44"/>
    <mergeCell ref="C76:E76"/>
    <mergeCell ref="B70:B71"/>
    <mergeCell ref="B58:B59"/>
    <mergeCell ref="B61:B62"/>
    <mergeCell ref="B64:B65"/>
    <mergeCell ref="B67:B68"/>
    <mergeCell ref="B73:B74"/>
    <mergeCell ref="F58:G59"/>
    <mergeCell ref="F73:G76"/>
    <mergeCell ref="A2:A6"/>
    <mergeCell ref="B46:B47"/>
    <mergeCell ref="B49:B50"/>
    <mergeCell ref="B52:B53"/>
    <mergeCell ref="B55:B56"/>
    <mergeCell ref="B2:B3"/>
    <mergeCell ref="B5:B6"/>
    <mergeCell ref="B8:B9"/>
    <mergeCell ref="B14:B15"/>
    <mergeCell ref="B11:B12"/>
    <mergeCell ref="A8:A18"/>
    <mergeCell ref="A20:A24"/>
    <mergeCell ref="A26:A38"/>
    <mergeCell ref="A39:A59"/>
    <mergeCell ref="B17:B18"/>
    <mergeCell ref="B20:B21"/>
  </mergeCells>
  <dataValidations count="3">
    <dataValidation type="list" allowBlank="1" showInputMessage="1" showErrorMessage="1" sqref="E74 G3 G6 G15 G24 F21 F27 F36 F40 F44 G47 G50 G53 F56 G62 G65 G12 G18 E59 G68 F9">
      <formula1>"Ne sais pas"</formula1>
    </dataValidation>
    <dataValidation type="list" allowBlank="1" showInputMessage="1" showErrorMessage="1" sqref="C6:F6 C9:E9 C15:F15 C21 C24:E24 C27:E27 C30:D30 C33:D33 C18:F18 C40:E40 C44:E44 C47:F47 C50:F50 C53:F53 C56:E56 C62:F62 C65:F65 C71:G71 C3:F3 C74 C36:E36 C59 C68:F68 D12:F12">
      <formula1>"OUI"</formula1>
    </dataValidation>
    <dataValidation type="list" allowBlank="1" showInputMessage="1" showErrorMessage="1" sqref="E21 F24 D59 D74 C12">
      <formula1>"NON"</formula1>
    </dataValidation>
  </dataValidations>
  <pageMargins left="0.74803149606299213" right="0.74803149606299213" top="0.98425196850393704" bottom="0.98425196850393704" header="0.51181102362204722" footer="0.51181102362204722"/>
  <pageSetup paperSize="9" scale="68" firstPageNumber="0" orientation="landscape" r:id="rId1"/>
  <headerFooter>
    <oddHeader>&amp;C&amp;"Arial,Gras"&amp;12ADEME - Diagnostic des sites de compostage de proximité
6. Gestion du site - qualité du compost</oddHeader>
    <oddFooter>&amp;C&amp;"Arial,Gras"6. Gestion du site - Qualité du compost&amp;R&amp;P</oddFooter>
  </headerFooter>
  <rowBreaks count="3" manualBreakCount="3">
    <brk id="19" max="6" man="1"/>
    <brk id="38" max="16383" man="1"/>
    <brk id="59"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R137"/>
  <sheetViews>
    <sheetView tabSelected="1" view="pageBreakPreview" zoomScaleNormal="100" zoomScaleSheetLayoutView="100" workbookViewId="0">
      <selection sqref="A1:E84"/>
    </sheetView>
  </sheetViews>
  <sheetFormatPr baseColWidth="10" defaultRowHeight="13.2"/>
  <cols>
    <col min="1" max="1" width="11.44140625" style="11"/>
    <col min="2" max="2" width="40.5546875" customWidth="1"/>
    <col min="3" max="3" width="18.33203125" style="62" customWidth="1"/>
    <col min="4" max="4" width="6.88671875" style="62" customWidth="1"/>
    <col min="5" max="5" width="109.44140625" style="62" customWidth="1"/>
    <col min="6" max="6" width="14.44140625" style="62" customWidth="1"/>
    <col min="7" max="44" width="11.44140625" style="11"/>
  </cols>
  <sheetData>
    <row r="1" spans="1:7" s="11" customFormat="1">
      <c r="A1" s="84"/>
      <c r="B1" s="84"/>
      <c r="C1" s="84"/>
      <c r="D1" s="84"/>
      <c r="E1" s="84"/>
      <c r="F1" s="84"/>
    </row>
    <row r="2" spans="1:7" s="248" customFormat="1" ht="21.75" customHeight="1">
      <c r="B2" s="256" t="s">
        <v>433</v>
      </c>
      <c r="C2" s="247">
        <f>'1-Fiche identité'!D2</f>
        <v>0</v>
      </c>
      <c r="D2" s="257"/>
      <c r="E2" s="249"/>
      <c r="F2" s="249"/>
    </row>
    <row r="3" spans="1:7" s="11" customFormat="1">
      <c r="A3" s="84"/>
      <c r="B3" s="84"/>
      <c r="C3" s="84"/>
      <c r="D3" s="84"/>
      <c r="E3" s="84"/>
      <c r="F3" s="84"/>
    </row>
    <row r="4" spans="1:7" s="11" customFormat="1" ht="20.25" customHeight="1">
      <c r="B4" s="438" t="s">
        <v>451</v>
      </c>
      <c r="C4" s="438"/>
      <c r="D4" s="438"/>
      <c r="E4" s="84"/>
      <c r="F4" s="84"/>
      <c r="G4" s="86"/>
    </row>
    <row r="5" spans="1:7" s="11" customFormat="1" ht="25.5" customHeight="1">
      <c r="B5" s="87" t="s">
        <v>429</v>
      </c>
      <c r="C5" s="439">
        <f>'1-Fiche identité'!D5</f>
        <v>0</v>
      </c>
      <c r="D5" s="439"/>
      <c r="E5" s="88"/>
      <c r="F5" s="88"/>
      <c r="G5" s="86"/>
    </row>
    <row r="6" spans="1:7" s="11" customFormat="1" ht="18.75" customHeight="1">
      <c r="B6" s="87" t="s">
        <v>430</v>
      </c>
      <c r="C6" s="439">
        <f>'1-Fiche identité'!D8</f>
        <v>0</v>
      </c>
      <c r="D6" s="439"/>
      <c r="E6" s="88"/>
      <c r="F6" s="88"/>
      <c r="G6" s="86"/>
    </row>
    <row r="7" spans="1:7" s="11" customFormat="1" ht="18.75" customHeight="1">
      <c r="B7" s="87" t="s">
        <v>1</v>
      </c>
      <c r="C7" s="439">
        <f>'1-Fiche identité'!D3</f>
        <v>0</v>
      </c>
      <c r="D7" s="439"/>
      <c r="E7" s="88"/>
      <c r="F7" s="88"/>
      <c r="G7" s="86"/>
    </row>
    <row r="8" spans="1:7" s="11" customFormat="1" ht="18.75" customHeight="1">
      <c r="B8" s="87" t="s">
        <v>2</v>
      </c>
      <c r="C8" s="439">
        <f>'1-Fiche identité'!D4</f>
        <v>0</v>
      </c>
      <c r="D8" s="439"/>
      <c r="E8" s="88"/>
      <c r="F8" s="88"/>
      <c r="G8" s="86"/>
    </row>
    <row r="9" spans="1:7" s="11" customFormat="1" ht="18.75" customHeight="1">
      <c r="B9" s="89" t="str">
        <f>'1-Fiche identité'!C7</f>
        <v>Type de site</v>
      </c>
      <c r="C9" s="440">
        <f>'1-Fiche identité'!D7</f>
        <v>0</v>
      </c>
      <c r="D9" s="440"/>
      <c r="E9" s="88"/>
      <c r="F9" s="88"/>
      <c r="G9" s="86"/>
    </row>
    <row r="10" spans="1:7" s="11" customFormat="1">
      <c r="B10" s="248"/>
      <c r="C10" s="249"/>
      <c r="D10" s="84"/>
      <c r="E10" s="90"/>
      <c r="F10" s="90"/>
      <c r="G10" s="86"/>
    </row>
    <row r="11" spans="1:7" s="11" customFormat="1" ht="18.75" customHeight="1">
      <c r="B11" s="434" t="s">
        <v>452</v>
      </c>
      <c r="C11" s="435"/>
      <c r="D11" s="91"/>
      <c r="E11" s="90"/>
      <c r="F11" s="90"/>
      <c r="G11" s="86"/>
    </row>
    <row r="12" spans="1:7" s="11" customFormat="1" ht="18.75" customHeight="1">
      <c r="B12" s="89" t="str">
        <f>'1-Fiche identité'!C49</f>
        <v>Nombre de foyers potentiellement concernés</v>
      </c>
      <c r="C12" s="118">
        <f>'1-Fiche identité'!D49</f>
        <v>0</v>
      </c>
      <c r="D12" s="91"/>
      <c r="E12" s="90"/>
      <c r="F12" s="90"/>
      <c r="G12" s="86"/>
    </row>
    <row r="13" spans="1:7" s="11" customFormat="1" ht="18.75" customHeight="1">
      <c r="B13" s="250" t="s">
        <v>35</v>
      </c>
      <c r="C13" s="251" t="e">
        <f>'1-Fiche identité'!D56</f>
        <v>#DIV/0!</v>
      </c>
      <c r="D13" s="92"/>
      <c r="E13" s="84" t="s">
        <v>456</v>
      </c>
      <c r="F13" s="84"/>
    </row>
    <row r="14" spans="1:7" s="11" customFormat="1" ht="26.25" customHeight="1">
      <c r="B14" s="130" t="s">
        <v>460</v>
      </c>
      <c r="C14" s="252">
        <f>'1-Fiche identité'!D64</f>
        <v>0</v>
      </c>
      <c r="D14" s="93"/>
      <c r="E14" s="84"/>
      <c r="F14" s="84"/>
    </row>
    <row r="15" spans="1:7" s="11" customFormat="1">
      <c r="B15" s="248"/>
      <c r="C15" s="249"/>
      <c r="D15" s="84"/>
      <c r="E15" s="85"/>
      <c r="F15" s="84"/>
    </row>
    <row r="16" spans="1:7" s="11" customFormat="1" ht="18.75" customHeight="1">
      <c r="B16" s="253" t="s">
        <v>449</v>
      </c>
      <c r="C16" s="87"/>
      <c r="D16" s="258"/>
      <c r="E16" s="259"/>
      <c r="F16" s="84"/>
    </row>
    <row r="17" spans="2:11" ht="53.25" customHeight="1">
      <c r="B17" s="254" t="s">
        <v>450</v>
      </c>
      <c r="C17" s="255">
        <f>SUM(F91:F94)/SUM(G91:G94)</f>
        <v>0</v>
      </c>
      <c r="D17" s="260"/>
      <c r="E17" s="70" t="s">
        <v>454</v>
      </c>
    </row>
    <row r="18" spans="2:11" s="11" customFormat="1" ht="78.75" customHeight="1">
      <c r="B18" s="94"/>
      <c r="C18" s="95"/>
      <c r="D18" s="95"/>
      <c r="E18" s="96"/>
      <c r="F18" s="84"/>
      <c r="K18" s="241"/>
    </row>
    <row r="19" spans="2:11" s="11" customFormat="1" ht="15.6">
      <c r="B19" s="97" t="s">
        <v>457</v>
      </c>
      <c r="C19" s="95"/>
      <c r="D19" s="95"/>
      <c r="F19" s="84"/>
    </row>
    <row r="20" spans="2:11" s="11" customFormat="1">
      <c r="B20" s="94"/>
      <c r="C20" s="95"/>
      <c r="D20" s="95"/>
      <c r="E20" s="96"/>
      <c r="F20" s="84"/>
    </row>
    <row r="21" spans="2:11" ht="36" customHeight="1">
      <c r="B21" s="73"/>
      <c r="C21" s="74"/>
      <c r="D21" s="74"/>
      <c r="E21" s="72"/>
    </row>
    <row r="22" spans="2:11" s="11" customFormat="1" ht="36" customHeight="1">
      <c r="B22" s="94"/>
      <c r="C22" s="95"/>
      <c r="D22" s="95"/>
      <c r="E22" s="96"/>
      <c r="F22" s="84"/>
    </row>
    <row r="23" spans="2:11" s="11" customFormat="1" ht="36" customHeight="1">
      <c r="B23" s="94"/>
      <c r="C23" s="95"/>
      <c r="D23" s="95"/>
      <c r="E23" s="96"/>
      <c r="F23" s="84"/>
    </row>
    <row r="24" spans="2:11" s="11" customFormat="1" ht="36" customHeight="1">
      <c r="B24" s="94"/>
      <c r="C24" s="95"/>
      <c r="D24" s="95"/>
      <c r="E24" s="96"/>
      <c r="F24" s="84"/>
    </row>
    <row r="25" spans="2:11" s="11" customFormat="1">
      <c r="B25" s="94"/>
      <c r="C25" s="95"/>
      <c r="D25" s="95"/>
      <c r="E25" s="96"/>
      <c r="F25" s="84"/>
    </row>
    <row r="26" spans="2:11" s="11" customFormat="1" ht="25.5" customHeight="1">
      <c r="B26" s="97" t="s">
        <v>458</v>
      </c>
      <c r="C26" s="97"/>
      <c r="D26" s="97"/>
      <c r="E26" s="97"/>
      <c r="F26" s="101"/>
    </row>
    <row r="27" spans="2:11" s="11" customFormat="1">
      <c r="B27" s="99"/>
      <c r="C27" s="84"/>
      <c r="D27" s="84"/>
      <c r="E27" s="84"/>
      <c r="F27" s="84"/>
    </row>
    <row r="28" spans="2:11">
      <c r="B28" s="436" t="s">
        <v>453</v>
      </c>
      <c r="C28" s="436"/>
      <c r="D28" s="75"/>
      <c r="E28" s="76"/>
      <c r="F28" s="84"/>
    </row>
    <row r="29" spans="2:11">
      <c r="B29" s="437" t="s">
        <v>43</v>
      </c>
      <c r="C29" s="437"/>
      <c r="D29" s="71"/>
      <c r="E29" s="69" t="str">
        <f>_xlfn.IFS('3-Matériel et aménagements'!I5="","",'3-Matériel et aménagements'!I5=0,"",'3-Matériel et aménagements'!G3=1,"Ne sais pas",'3-Matériel et aménagements'!G7=1,"Ne sais pas",'3-Matériel et aménagements'!J5=0,"Situation satisfaisante",'3-Matériel et aménagements'!J5=1,'3-Matériel et aménagements'!M1)</f>
        <v/>
      </c>
      <c r="F29" s="84"/>
    </row>
    <row r="30" spans="2:11" ht="18" customHeight="1">
      <c r="B30" s="437" t="s">
        <v>45</v>
      </c>
      <c r="C30" s="437"/>
      <c r="D30" s="71"/>
      <c r="E30" s="69" t="str">
        <f>_xlfn.IFS('3-Matériel et aménagements'!G10=1,"Ne sais pas",'3-Matériel et aménagements'!J9=0,"Situation satisfaisante",'3-Matériel et aménagements'!J9=1,'3-Matériel et aménagements'!M8)</f>
        <v>Situation satisfaisante</v>
      </c>
      <c r="F30" s="84"/>
    </row>
    <row r="31" spans="2:11">
      <c r="B31" s="437" t="s">
        <v>652</v>
      </c>
      <c r="C31" s="437"/>
      <c r="D31" s="71"/>
      <c r="E31" s="69" t="str">
        <f>_xlfn.IFS('3-Matériel et aménagements'!G13=1,"Ne sais pas",'3-Matériel et aménagements'!J12=0,"Situation satisfaisante",'3-Matériel et aménagements'!J12=1,'3-Matériel et aménagements'!M11)</f>
        <v>Situation satisfaisante</v>
      </c>
      <c r="F31" s="84"/>
    </row>
    <row r="32" spans="2:11" ht="18" customHeight="1">
      <c r="B32" s="441" t="s">
        <v>259</v>
      </c>
      <c r="C32" s="442"/>
      <c r="D32" s="71"/>
      <c r="E32" s="69" t="str">
        <f>_xlfn.IFS('1-Fiche identité'!D7="Compostage partagé","Sans objet",'3-Matériel et aménagements'!F17=1,"Ne sais pas",'3-Matériel et aménagements'!J16=0,"Situation satisfaisante",'3-Matériel et aménagements'!J16=1,'3-Matériel et aménagements'!M15)</f>
        <v>Situation satisfaisante</v>
      </c>
      <c r="F32" s="84"/>
    </row>
    <row r="33" spans="2:6" ht="18" customHeight="1">
      <c r="B33" s="441" t="s">
        <v>649</v>
      </c>
      <c r="C33" s="442"/>
      <c r="D33" s="71"/>
      <c r="E33" s="69" t="str">
        <f>_xlfn.IFS('1-Fiche identité'!D7="Compostage partagé","Sans objet",'3-Matériel et aménagements'!G20=1,"Ne sais pas",'3-Matériel et aménagements'!J19=0,"Situation satisfaisante",'3-Matériel et aménagements'!J19=1,'3-Matériel et aménagements'!M18)</f>
        <v>Situation satisfaisante</v>
      </c>
      <c r="F33" s="84"/>
    </row>
    <row r="34" spans="2:6" ht="18" customHeight="1">
      <c r="B34" s="441" t="s">
        <v>421</v>
      </c>
      <c r="C34" s="442"/>
      <c r="D34" s="71"/>
      <c r="E34" s="69" t="str">
        <f>_xlfn.IFS('1-Fiche identité'!D7="Compostage partagé","Sans objet",'3-Matériel et aménagements'!E23=1,"Ne sais pas",'3-Matériel et aménagements'!J22=0,"Situation satisfaisante",'3-Matériel et aménagements'!J22=1,'3-Matériel et aménagements'!M21)</f>
        <v>Situation satisfaisante</v>
      </c>
      <c r="F34" s="84"/>
    </row>
    <row r="35" spans="2:6">
      <c r="B35" s="437" t="s">
        <v>54</v>
      </c>
      <c r="C35" s="437"/>
      <c r="D35" s="71"/>
      <c r="E35" s="69" t="str">
        <f>_xlfn.IFS('3-Matériel et aménagements'!F26=1,"Ne sais pas",'3-Matériel et aménagements'!J25=0,"Situation satisfaisante",'3-Matériel et aménagements'!J25=1,'3-Matériel et aménagements'!M24)</f>
        <v>Situation satisfaisante</v>
      </c>
      <c r="F35" s="84"/>
    </row>
    <row r="36" spans="2:6">
      <c r="B36" s="437" t="s">
        <v>59</v>
      </c>
      <c r="C36" s="437"/>
      <c r="D36" s="71"/>
      <c r="E36" s="69" t="str">
        <f>_xlfn.IFS('3-Matériel et aménagements'!G29=1,"Ne sais pas",'3-Matériel et aménagements'!J28=0,"Situation satisfaisante",'3-Matériel et aménagements'!J28=1,'3-Matériel et aménagements'!M27)</f>
        <v>Situation satisfaisante</v>
      </c>
      <c r="F36" s="84"/>
    </row>
    <row r="37" spans="2:6" ht="18" customHeight="1">
      <c r="B37" s="437" t="s">
        <v>63</v>
      </c>
      <c r="C37" s="437"/>
      <c r="D37" s="71"/>
      <c r="E37" s="69" t="str">
        <f>_xlfn.IFS('3-Matériel et aménagements'!G32=1,"Ne sais pas",'3-Matériel et aménagements'!J31=0,"Situation satisfaisante",'3-Matériel et aménagements'!J31=1,'3-Matériel et aménagements'!M30)</f>
        <v>Situation satisfaisante</v>
      </c>
      <c r="F37" s="84"/>
    </row>
    <row r="38" spans="2:6" ht="18" customHeight="1">
      <c r="B38" s="437" t="s">
        <v>287</v>
      </c>
      <c r="C38" s="437"/>
      <c r="D38" s="71"/>
      <c r="E38" s="69" t="str">
        <f>_xlfn.IFS('3-Matériel et aménagements'!G35=1,"Ne sais pas",'3-Matériel et aménagements'!J34=0,"Situation satisfaisante",'3-Matériel et aménagements'!J34=1,'3-Matériel et aménagements'!M33)</f>
        <v>Situation satisfaisante</v>
      </c>
      <c r="F38" s="84"/>
    </row>
    <row r="39" spans="2:6" ht="18" customHeight="1">
      <c r="B39" s="437" t="s">
        <v>292</v>
      </c>
      <c r="C39" s="437"/>
      <c r="D39" s="71"/>
      <c r="E39" s="69" t="str">
        <f>_xlfn.IFS('3-Matériel et aménagements'!G38=1,"Ne sais pas",'3-Matériel et aménagements'!J37=0,"Situation satisfaisante",'3-Matériel et aménagements'!J37=1,'3-Matériel et aménagements'!M36)</f>
        <v>Situation satisfaisante</v>
      </c>
      <c r="F39" s="84"/>
    </row>
    <row r="40" spans="2:6">
      <c r="B40" s="437" t="s">
        <v>294</v>
      </c>
      <c r="C40" s="437"/>
      <c r="D40" s="71"/>
      <c r="E40" s="69" t="str">
        <f>_xlfn.IFS('3-Matériel et aménagements'!G41=1,"Ne sais pas",'3-Matériel et aménagements'!J40=0,"Situation satisfaisante",'3-Matériel et aménagements'!J40=1,'3-Matériel et aménagements'!M39)</f>
        <v>Situation satisfaisante</v>
      </c>
      <c r="F40" s="84"/>
    </row>
    <row r="41" spans="2:6" ht="18" customHeight="1">
      <c r="B41" s="437" t="s">
        <v>72</v>
      </c>
      <c r="C41" s="437"/>
      <c r="D41" s="71"/>
      <c r="E41" s="69" t="str">
        <f>_xlfn.IFS('3-Matériel et aménagements'!G44=1,"Ne sais pas",'3-Matériel et aménagements'!J43=0,"Situation satisfaisante",'3-Matériel et aménagements'!J43=1,'3-Matériel et aménagements'!M42)</f>
        <v>Situation satisfaisante</v>
      </c>
      <c r="F41" s="84"/>
    </row>
    <row r="42" spans="2:6" s="11" customFormat="1">
      <c r="C42" s="84"/>
      <c r="D42" s="84"/>
      <c r="E42" s="84"/>
      <c r="F42" s="84"/>
    </row>
    <row r="43" spans="2:6">
      <c r="B43" s="444" t="s">
        <v>416</v>
      </c>
      <c r="C43" s="444"/>
      <c r="D43" s="77"/>
      <c r="E43" s="78"/>
      <c r="F43" s="84"/>
    </row>
    <row r="44" spans="2:6" ht="18" customHeight="1">
      <c r="B44" s="443" t="s">
        <v>76</v>
      </c>
      <c r="C44" s="443"/>
      <c r="D44" s="71"/>
      <c r="E44" s="69" t="e">
        <f ca="1">_xlfn.IFS('4-Communication'!G4=1,"Ne sais pas",'4-Communication'!J3=0,"Situation satisfaisante",'4-Communication'!J3=1,'4-Communication'!M2)</f>
        <v>#NAME?</v>
      </c>
      <c r="F44" s="84"/>
    </row>
    <row r="45" spans="2:6" ht="18" customHeight="1">
      <c r="B45" s="443" t="s">
        <v>653</v>
      </c>
      <c r="C45" s="443"/>
      <c r="D45" s="71"/>
      <c r="E45" s="69" t="str">
        <f>_xlfn.IFS('4-Communication'!G7=1,"Ne sais pas",'4-Communication'!J6=0,"Situation satisfaisante",'4-Communication'!J6=1,'4-Communication'!M5)</f>
        <v>Situation satisfaisante</v>
      </c>
      <c r="F45" s="84"/>
    </row>
    <row r="46" spans="2:6">
      <c r="B46" s="443" t="s">
        <v>655</v>
      </c>
      <c r="C46" s="443"/>
      <c r="D46" s="71"/>
      <c r="E46" s="69" t="str">
        <f>_xlfn.IFS('4-Communication'!G10=1,"Ne sais pas",'4-Communication'!J9=0,"Situation satisfaisante",'4-Communication'!J9=1,'4-Communication'!M8)</f>
        <v>Situation satisfaisante</v>
      </c>
      <c r="F46" s="84"/>
    </row>
    <row r="47" spans="2:6" ht="18" customHeight="1">
      <c r="B47" s="443" t="s">
        <v>654</v>
      </c>
      <c r="C47" s="443"/>
      <c r="D47" s="71"/>
      <c r="E47" s="69" t="str">
        <f>_xlfn.IFS('4-Communication'!G13=1,"Ne sais pas",'4-Communication'!J12=0,"Situation satisfaisante",'4-Communication'!J12=1,'4-Communication'!M11)</f>
        <v>Situation satisfaisante</v>
      </c>
      <c r="F47" s="84"/>
    </row>
    <row r="48" spans="2:6">
      <c r="B48" s="443" t="s">
        <v>656</v>
      </c>
      <c r="C48" s="443"/>
      <c r="D48" s="71"/>
      <c r="E48" s="69" t="str">
        <f>_xlfn.IFS('4-Communication'!G16=1,"Ne sais pas",'4-Communication'!J15=0,"Situation satisfaisante",'4-Communication'!J15=1,'4-Communication'!M14)</f>
        <v>Situation satisfaisante</v>
      </c>
      <c r="F48" s="84"/>
    </row>
    <row r="49" spans="2:6">
      <c r="B49" s="443" t="s">
        <v>87</v>
      </c>
      <c r="C49" s="443"/>
      <c r="D49" s="71"/>
      <c r="E49" s="69" t="str">
        <f>_xlfn.IFS('4-Communication'!G19=1,"Ne sais pas",'4-Communication'!J18=0,"Situation satisfaisante",'4-Communication'!J18=1,'4-Communication'!M17)</f>
        <v>Situation satisfaisante</v>
      </c>
      <c r="F49" s="84"/>
    </row>
    <row r="50" spans="2:6">
      <c r="B50" s="443" t="s">
        <v>255</v>
      </c>
      <c r="C50" s="443"/>
      <c r="D50" s="71"/>
      <c r="E50" s="69" t="str">
        <f>_xlfn.IFS('4-Communication'!G22=1,"Ne sais pas",'4-Communication'!J21=0,"Situation satisfaisante",'4-Communication'!J21=1,'4-Communication'!M20)</f>
        <v>Situation satisfaisante</v>
      </c>
      <c r="F50" s="84"/>
    </row>
    <row r="51" spans="2:6" ht="18" customHeight="1">
      <c r="B51" s="443" t="s">
        <v>95</v>
      </c>
      <c r="C51" s="443"/>
      <c r="D51" s="71"/>
      <c r="E51" s="69" t="str">
        <f>_xlfn.IFS('4-Communication'!G25=1,"Ne sais pas",'4-Communication'!J24=0,"Situation satisfaisante",'4-Communication'!J24=1,'4-Communication'!M23)</f>
        <v>Situation satisfaisante</v>
      </c>
      <c r="F51" s="84"/>
    </row>
    <row r="52" spans="2:6" s="11" customFormat="1">
      <c r="C52" s="84"/>
      <c r="D52" s="84"/>
      <c r="E52" s="84"/>
      <c r="F52" s="84"/>
    </row>
    <row r="53" spans="2:6">
      <c r="B53" s="445" t="s">
        <v>417</v>
      </c>
      <c r="C53" s="445"/>
      <c r="D53" s="79"/>
      <c r="E53" s="80"/>
      <c r="F53" s="84"/>
    </row>
    <row r="54" spans="2:6">
      <c r="B54" s="446" t="s">
        <v>657</v>
      </c>
      <c r="C54" s="446"/>
      <c r="D54" s="71"/>
      <c r="E54" s="69" t="str">
        <f>_xlfn.IFS('5-Dynamique du site'!G4=1,"Ne sais pas",'5-Dynamique du site'!J3=0,"Situation satisfaisante",'5-Dynamique du site'!J3=1,'5-Dynamique du site'!M2)</f>
        <v>Situation satisfaisante</v>
      </c>
      <c r="F54" s="84"/>
    </row>
    <row r="55" spans="2:6" ht="18" customHeight="1">
      <c r="B55" s="446" t="s">
        <v>658</v>
      </c>
      <c r="C55" s="446"/>
      <c r="D55" s="71"/>
      <c r="E55" s="69" t="str">
        <f>_xlfn.IFS('5-Dynamique du site'!F7=1,"Ne sais pas",'5-Dynamique du site'!J6=0,"Situation satisfaisante",'5-Dynamique du site'!J6=1,'5-Dynamique du site'!M5)</f>
        <v>Situation satisfaisante</v>
      </c>
      <c r="F55" s="84"/>
    </row>
    <row r="56" spans="2:6">
      <c r="B56" s="446" t="s">
        <v>661</v>
      </c>
      <c r="C56" s="446"/>
      <c r="D56" s="71"/>
      <c r="E56" s="69" t="str">
        <f>_xlfn.IFS('5-Dynamique du site'!G10=1,"Ne sais pas",'5-Dynamique du site'!J9=0,"Situation satisfaisante",'5-Dynamique du site'!J9=1,'5-Dynamique du site'!M8)</f>
        <v>Situation satisfaisante</v>
      </c>
      <c r="F56" s="84"/>
    </row>
    <row r="57" spans="2:6" ht="18" customHeight="1">
      <c r="B57" s="446" t="s">
        <v>659</v>
      </c>
      <c r="C57" s="446"/>
      <c r="D57" s="71"/>
      <c r="E57" s="69" t="str">
        <f>_xlfn.IFS('5-Dynamique du site'!G13=1,"Ne sais pas",'5-Dynamique du site'!J12=0,"Situation satisfaisante",'5-Dynamique du site'!J12=1,'5-Dynamique du site'!M11)</f>
        <v>Situation satisfaisante</v>
      </c>
      <c r="F57" s="84"/>
    </row>
    <row r="58" spans="2:6" ht="18" customHeight="1">
      <c r="B58" s="446" t="s">
        <v>108</v>
      </c>
      <c r="C58" s="446"/>
      <c r="D58" s="71"/>
      <c r="E58" s="69" t="str">
        <f>_xlfn.IFS('5-Dynamique du site'!G16=1,"Ne sais pas",'5-Dynamique du site'!J15=0,"Situation satisfaisante",'5-Dynamique du site'!J15=1,'5-Dynamique du site'!M14)</f>
        <v>Situation satisfaisante</v>
      </c>
      <c r="F58" s="84"/>
    </row>
    <row r="59" spans="2:6">
      <c r="B59" s="446" t="s">
        <v>660</v>
      </c>
      <c r="C59" s="446"/>
      <c r="D59" s="71"/>
      <c r="E59" s="69" t="str">
        <f>_xlfn.IFS('5-Dynamique du site'!G19=1,"Ne sais pas",'5-Dynamique du site'!J18=0,"Situation satisfaisante",'5-Dynamique du site'!J18=1,'5-Dynamique du site'!M17)</f>
        <v>Situation satisfaisante</v>
      </c>
      <c r="F59" s="84"/>
    </row>
    <row r="60" spans="2:6" ht="18" customHeight="1">
      <c r="B60" s="446" t="s">
        <v>115</v>
      </c>
      <c r="C60" s="446"/>
      <c r="D60" s="71"/>
      <c r="E60" s="69" t="str">
        <f>_xlfn.IFS('5-Dynamique du site'!G22=1,"Ne sais pas",'5-Dynamique du site'!J21=0,"Situation satisfaisante",'5-Dynamique du site'!J21=1,'5-Dynamique du site'!M20)</f>
        <v>Situation satisfaisante</v>
      </c>
      <c r="F60" s="84"/>
    </row>
    <row r="61" spans="2:6">
      <c r="B61" s="446" t="s">
        <v>120</v>
      </c>
      <c r="C61" s="446"/>
      <c r="D61" s="71"/>
      <c r="E61" s="69" t="str">
        <f>_xlfn.IFS('5-Dynamique du site'!G25=1,"Ne sais pas",'5-Dynamique du site'!J24=0,"Situation satisfaisante",'5-Dynamique du site'!J24=1,'5-Dynamique du site'!M23)</f>
        <v>Situation satisfaisante</v>
      </c>
      <c r="F61" s="84"/>
    </row>
    <row r="62" spans="2:6" ht="18" customHeight="1">
      <c r="B62" s="447" t="s">
        <v>264</v>
      </c>
      <c r="C62" s="448"/>
      <c r="D62" s="71"/>
      <c r="E62" s="69" t="str">
        <f>_xlfn.IFS('1-Fiche identité'!D7="Compostage partagé","Sans objet",'5-Dynamique du site'!G28=1,"Ne sais pas",'5-Dynamique du site'!J27=0,"Situation satisfaisante",'5-Dynamique du site'!J27=1,'5-Dynamique du site'!M26)</f>
        <v>Situation satisfaisante</v>
      </c>
      <c r="F62" s="84"/>
    </row>
    <row r="63" spans="2:6" ht="18" customHeight="1">
      <c r="B63" s="446" t="s">
        <v>124</v>
      </c>
      <c r="C63" s="446"/>
      <c r="D63" s="71"/>
      <c r="E63" s="69" t="str">
        <f>_xlfn.IFS('5-Dynamique du site'!G31=1,"Ne sais pas",'5-Dynamique du site'!J30=0,"Situation satisfaisante",'5-Dynamique du site'!J30=1,'5-Dynamique du site'!M29)</f>
        <v>Situation satisfaisante</v>
      </c>
      <c r="F63" s="84"/>
    </row>
    <row r="64" spans="2:6" ht="18" customHeight="1">
      <c r="B64" s="446" t="s">
        <v>129</v>
      </c>
      <c r="C64" s="446"/>
      <c r="D64" s="71"/>
      <c r="E64" s="69" t="str">
        <f>_xlfn.IFS('1-Fiche identité'!D7="Compostage autonome en établissement","Sans objet",'5-Dynamique du site'!G34=1,"Ne sais pas",'5-Dynamique du site'!I33=0,"Situation satisfaisante",'5-Dynamique du site'!I33=1,'5-Dynamique du site'!M32)</f>
        <v>Situation satisfaisante</v>
      </c>
      <c r="F64" s="84"/>
    </row>
    <row r="65" spans="2:6" s="11" customFormat="1">
      <c r="C65" s="84"/>
      <c r="D65" s="84"/>
      <c r="E65" s="84"/>
      <c r="F65" s="84"/>
    </row>
    <row r="66" spans="2:6">
      <c r="B66" s="449" t="s">
        <v>455</v>
      </c>
      <c r="C66" s="449"/>
      <c r="D66" s="81"/>
      <c r="E66" s="82"/>
      <c r="F66" s="84"/>
    </row>
    <row r="67" spans="2:6">
      <c r="B67" s="450" t="s">
        <v>386</v>
      </c>
      <c r="C67" s="450"/>
      <c r="D67" s="71"/>
      <c r="E67" s="69" t="str">
        <f>_xlfn.IFS('6-Gestion - Qualité du compost'!G4=1,"Ne sais pas",'6-Gestion - Qualité du compost'!J3=0,"Situation satisfaisante",'6-Gestion - Qualité du compost'!J3=1,'6-Gestion - Qualité du compost'!M2)</f>
        <v>Situation satisfaisante</v>
      </c>
      <c r="F67" s="84"/>
    </row>
    <row r="68" spans="2:6" ht="18" customHeight="1">
      <c r="B68" s="450" t="s">
        <v>662</v>
      </c>
      <c r="C68" s="450"/>
      <c r="D68" s="71"/>
      <c r="E68" s="69" t="str">
        <f>_xlfn.IFS('6-Gestion - Qualité du compost'!G7=1,"Ne sais pas",'6-Gestion - Qualité du compost'!J6=0,"Situation satisfaisante",'6-Gestion - Qualité du compost'!J6=1,'6-Gestion - Qualité du compost'!M5)</f>
        <v>Situation satisfaisante</v>
      </c>
      <c r="F68" s="84"/>
    </row>
    <row r="69" spans="2:6">
      <c r="B69" s="450" t="s">
        <v>663</v>
      </c>
      <c r="C69" s="450"/>
      <c r="D69" s="71"/>
      <c r="E69" s="69" t="str">
        <f>_xlfn.IFS('6-Gestion - Qualité du compost'!F10=1,"Ne sais pas",'6-Gestion - Qualité du compost'!J9=0,"Situation satisfaisante",'6-Gestion - Qualité du compost'!J9=1,'6-Gestion - Qualité du compost'!M8)</f>
        <v>Situation satisfaisante</v>
      </c>
      <c r="F69" s="84"/>
    </row>
    <row r="70" spans="2:6">
      <c r="B70" s="450" t="s">
        <v>142</v>
      </c>
      <c r="C70" s="450"/>
      <c r="D70" s="71"/>
      <c r="E70" s="69" t="str">
        <f>_xlfn.IFS('6-Gestion - Qualité du compost'!G16=1,"Ne sais pas",'6-Gestion - Qualité du compost'!J15=0,"Situation satisfaisante",'6-Gestion - Qualité du compost'!J15=1,'6-Gestion - Qualité du compost'!M14)</f>
        <v>Situation satisfaisante</v>
      </c>
      <c r="F70" s="84"/>
    </row>
    <row r="71" spans="2:6">
      <c r="B71" s="450" t="s">
        <v>314</v>
      </c>
      <c r="C71" s="450"/>
      <c r="D71" s="71"/>
      <c r="E71" s="69" t="str">
        <f>_xlfn.IFS('6-Gestion - Qualité du compost'!F22=1,"Ne sais pas",'6-Gestion - Qualité du compost'!J21=0,"Situation satisfaisante",'6-Gestion - Qualité du compost'!J21=1,'6-Gestion - Qualité du compost'!M20)</f>
        <v>Situation satisfaisante</v>
      </c>
      <c r="F71" s="84"/>
    </row>
    <row r="72" spans="2:6">
      <c r="B72" s="450" t="s">
        <v>315</v>
      </c>
      <c r="C72" s="450"/>
      <c r="D72" s="71"/>
      <c r="E72" s="69" t="str">
        <f>_xlfn.IFS('6-Gestion - Qualité du compost'!G25=1,"Ne sais pas",'6-Gestion - Qualité du compost'!J24=0,"Situation satisfaisante",'6-Gestion - Qualité du compost'!J24=1,'6-Gestion - Qualité du compost'!M23)</f>
        <v>Situation satisfaisante</v>
      </c>
      <c r="F72" s="84"/>
    </row>
    <row r="73" spans="2:6" ht="18" customHeight="1">
      <c r="B73" s="450" t="s">
        <v>664</v>
      </c>
      <c r="C73" s="450"/>
      <c r="D73" s="71"/>
      <c r="E73" s="69" t="str">
        <f>_xlfn.IFS('6-Gestion - Qualité du compost'!F28=1,"Ne sais pas",'6-Gestion - Qualité du compost'!J27=0,"Situation satisfaisante",'6-Gestion - Qualité du compost'!J27=1,'6-Gestion - Qualité du compost'!M26)</f>
        <v>Situation satisfaisante</v>
      </c>
      <c r="F73" s="84"/>
    </row>
    <row r="74" spans="2:6" ht="18" customHeight="1">
      <c r="B74" s="450" t="s">
        <v>665</v>
      </c>
      <c r="C74" s="450"/>
      <c r="D74" s="71"/>
      <c r="E74" s="69" t="str">
        <f>_xlfn.IFS('6-Gestion - Qualité du compost'!G31=1,"Ne sais pas",'6-Gestion - Qualité du compost'!J30=0,"Situation satisfaisante",'6-Gestion - Qualité du compost'!J30=1,'6-Gestion - Qualité du compost'!M29)</f>
        <v>Situation satisfaisante</v>
      </c>
      <c r="F74" s="84"/>
    </row>
    <row r="75" spans="2:6" ht="18" customHeight="1">
      <c r="B75" s="450" t="s">
        <v>666</v>
      </c>
      <c r="C75" s="450"/>
      <c r="D75" s="71"/>
      <c r="E75" s="69" t="str">
        <f>_xlfn.IFS('6-Gestion - Qualité du compost'!G34=1,"Ne sais pas",'6-Gestion - Qualité du compost'!J33=0,"Situation satisfaisante",'6-Gestion - Qualité du compost'!J33=1,'6-Gestion - Qualité du compost'!M32)</f>
        <v>Situation satisfaisante</v>
      </c>
      <c r="F75" s="84"/>
    </row>
    <row r="76" spans="2:6">
      <c r="B76" s="450" t="s">
        <v>651</v>
      </c>
      <c r="C76" s="450"/>
      <c r="D76" s="71"/>
      <c r="E76" s="69" t="str">
        <f>_xlfn.IFS(('6-Gestion - Qualité du compost'!F37+'6-Gestion - Qualité du compost'!F41)=2, "Ne sais pas",('6-Gestion - Qualité du compost'!J36+'6-Gestion - Qualité du compost'!J40)=0,"Situation satisfaisante",('6-Gestion - Qualité du compost'!J36+'6-Gestion - Qualité du compost'!J40)&gt;0,'6-Gestion - Qualité du compost'!M35)</f>
        <v>Situation satisfaisante</v>
      </c>
      <c r="F76" s="84"/>
    </row>
    <row r="77" spans="2:6">
      <c r="B77" s="450" t="s">
        <v>387</v>
      </c>
      <c r="C77" s="450"/>
      <c r="D77" s="71"/>
      <c r="E77" s="69" t="str">
        <f>_xlfn.IFS('6-Gestion - Qualité du compost'!F45=1,"Ne sais pas",'6-Gestion - Qualité du compost'!J44=0,"Situation satisfaisante",'6-Gestion - Qualité du compost'!J44=1,'6-Gestion - Qualité du compost'!M43)</f>
        <v>Situation satisfaisante</v>
      </c>
      <c r="F77" s="84"/>
    </row>
    <row r="78" spans="2:6">
      <c r="B78" s="450" t="s">
        <v>323</v>
      </c>
      <c r="C78" s="450"/>
      <c r="D78" s="71"/>
      <c r="E78" s="69" t="str">
        <f>_xlfn.IFS('6-Gestion - Qualité du compost'!G48=1,"Ne sais pas",'6-Gestion - Qualité du compost'!J47=0,"Situation satisfaisante",'6-Gestion - Qualité du compost'!J47=1,'6-Gestion - Qualité du compost'!M46)</f>
        <v>Situation satisfaisante</v>
      </c>
      <c r="F78" s="84"/>
    </row>
    <row r="79" spans="2:6">
      <c r="B79" s="450" t="s">
        <v>324</v>
      </c>
      <c r="C79" s="450"/>
      <c r="D79" s="71"/>
      <c r="E79" s="69" t="str">
        <f>_xlfn.IFS('6-Gestion - Qualité du compost'!G51=1,"Ne sais pas",'6-Gestion - Qualité du compost'!J50=0,"Situation satisfaisante",'6-Gestion - Qualité du compost'!J50=1,'6-Gestion - Qualité du compost'!M49)</f>
        <v>Situation satisfaisante</v>
      </c>
      <c r="F79" s="84"/>
    </row>
    <row r="80" spans="2:6">
      <c r="B80" s="450" t="s">
        <v>153</v>
      </c>
      <c r="C80" s="450"/>
      <c r="D80" s="71"/>
      <c r="E80" s="69" t="str">
        <f>_xlfn.IFS('6-Gestion - Qualité du compost'!G54=1,"Ne sais pas",'6-Gestion - Qualité du compost'!J53=0,"Situation satisfaisante",'6-Gestion - Qualité du compost'!J53=1,'6-Gestion - Qualité du compost'!M52)</f>
        <v>Situation satisfaisante</v>
      </c>
      <c r="F80" s="84"/>
    </row>
    <row r="81" spans="2:9">
      <c r="B81" s="450" t="s">
        <v>251</v>
      </c>
      <c r="C81" s="450"/>
      <c r="D81" s="71"/>
      <c r="E81" s="69" t="str">
        <f>_xlfn.IFS('6-Gestion - Qualité du compost'!F57=1,"Ne sais pas",'6-Gestion - Qualité du compost'!J56=0,"Situation satisfaisante",'6-Gestion - Qualité du compost'!J56=1,'6-Gestion - Qualité du compost'!M55)</f>
        <v>Situation satisfaisante</v>
      </c>
      <c r="F81" s="84"/>
    </row>
    <row r="82" spans="2:9">
      <c r="B82" s="450" t="s">
        <v>667</v>
      </c>
      <c r="C82" s="450"/>
      <c r="D82" s="71"/>
      <c r="E82" s="69" t="str">
        <f>_xlfn.IFS('6-Gestion - Qualité du compost'!G63=1,"Ne sais pas",'6-Gestion - Qualité du compost'!J62=0,"Situation satisfaisante",'6-Gestion - Qualité du compost'!J62=1,'6-Gestion - Qualité du compost'!M61)</f>
        <v>Situation satisfaisante</v>
      </c>
      <c r="F82" s="84"/>
    </row>
    <row r="83" spans="2:9" ht="18" customHeight="1">
      <c r="B83" s="450" t="s">
        <v>158</v>
      </c>
      <c r="C83" s="450"/>
      <c r="D83" s="71"/>
      <c r="E83" s="69" t="str">
        <f>_xlfn.IFS('6-Gestion - Qualité du compost'!G66=1,"Ne sais pas",'6-Gestion - Qualité du compost'!J65=0,"Situation satisfaisante",'6-Gestion - Qualité du compost'!J65=1,'6-Gestion - Qualité du compost'!M64)</f>
        <v>Situation satisfaisante</v>
      </c>
      <c r="F83" s="84"/>
    </row>
    <row r="84" spans="2:9" ht="18" customHeight="1">
      <c r="B84" s="450" t="s">
        <v>668</v>
      </c>
      <c r="C84" s="450"/>
      <c r="D84" s="71"/>
      <c r="E84" s="69" t="str">
        <f>_xlfn.IFS('6-Gestion - Qualité du compost'!J71=0,"Situation satisfaisante",'6-Gestion - Qualité du compost'!J71=1,'6-Gestion - Qualité du compost'!M70)</f>
        <v>Situation satisfaisante</v>
      </c>
      <c r="F84" s="84"/>
    </row>
    <row r="85" spans="2:9" s="11" customFormat="1" ht="12.75" customHeight="1">
      <c r="B85" s="98"/>
      <c r="C85" s="98"/>
      <c r="D85" s="98"/>
      <c r="E85" s="96"/>
      <c r="F85" s="84"/>
    </row>
    <row r="86" spans="2:9" s="11" customFormat="1">
      <c r="C86" s="84"/>
      <c r="D86" s="84"/>
      <c r="E86" s="84"/>
      <c r="F86" s="84"/>
    </row>
    <row r="87" spans="2:9" s="11" customFormat="1">
      <c r="B87" s="99"/>
      <c r="C87" s="84"/>
      <c r="D87" s="84"/>
      <c r="E87" s="84"/>
      <c r="F87" s="84"/>
    </row>
    <row r="88" spans="2:9" s="11" customFormat="1">
      <c r="C88" s="84"/>
      <c r="D88" s="84"/>
      <c r="E88" s="100"/>
      <c r="F88" s="84"/>
    </row>
    <row r="89" spans="2:9" hidden="1">
      <c r="B89" s="241"/>
      <c r="C89" s="85"/>
      <c r="D89" s="85"/>
      <c r="E89" s="85"/>
      <c r="F89" s="85"/>
      <c r="G89" s="241"/>
      <c r="H89" s="241"/>
    </row>
    <row r="90" spans="2:9" s="129" customFormat="1" ht="39.6" hidden="1">
      <c r="B90" s="242"/>
      <c r="C90" s="243" t="s">
        <v>646</v>
      </c>
      <c r="D90" s="243"/>
      <c r="E90" s="243" t="s">
        <v>459</v>
      </c>
      <c r="F90" s="243" t="s">
        <v>44</v>
      </c>
      <c r="G90" s="243" t="s">
        <v>648</v>
      </c>
      <c r="H90" s="243" t="s">
        <v>642</v>
      </c>
    </row>
    <row r="91" spans="2:9" s="11" customFormat="1" hidden="1">
      <c r="B91" s="244" t="s">
        <v>418</v>
      </c>
      <c r="C91" s="245">
        <f>IF('1-Fiche identité'!D7="Compostage partagé",'6-Gestion - Qualité du compost'!E81,'6-Gestion - Qualité du compost'!E89)</f>
        <v>19</v>
      </c>
      <c r="D91" s="245"/>
      <c r="E91" s="246">
        <f>IF('1-Fiche identité'!D7="Compostage partagé",'6-Gestion - Qualité du compost'!E82,'6-Gestion - Qualité du compost'!E90)</f>
        <v>0</v>
      </c>
      <c r="F91" s="245">
        <f>IF('1-Fiche identité'!D7="Compostage partagé",'6-Gestion - Qualité du compost'!E84,'6-Gestion - Qualité du compost'!E92)</f>
        <v>0</v>
      </c>
      <c r="G91" s="244">
        <f>IF('1-Fiche identité'!D7="Compostage partagé",'6-Gestion - Qualité du compost'!E83,'6-Gestion - Qualité du compost'!E91)</f>
        <v>21</v>
      </c>
      <c r="H91" s="245">
        <f>10-ROUND(E91/C91*10,0)</f>
        <v>10</v>
      </c>
    </row>
    <row r="92" spans="2:9" s="11" customFormat="1" hidden="1">
      <c r="B92" s="244" t="s">
        <v>417</v>
      </c>
      <c r="C92" s="245">
        <f>IF('1-Fiche identité'!D7="Compostage partagé",'5-Dynamique du site'!E39,'5-Dynamique du site'!E47)</f>
        <v>10</v>
      </c>
      <c r="D92" s="245"/>
      <c r="E92" s="246">
        <f>IF('1-Fiche identité'!D7="Compostage partagé",'5-Dynamique du site'!E40,'5-Dynamique du site'!E48)</f>
        <v>0</v>
      </c>
      <c r="F92" s="245">
        <f>IF('1-Fiche identité'!D7="Compostage partagé",'5-Dynamique du site'!E42,'5-Dynamique du site'!E50)</f>
        <v>0</v>
      </c>
      <c r="G92" s="244">
        <f>IF('1-Fiche identité'!D7="Compostage partagé",'5-Dynamique du site'!E41,'5-Dynamique du site'!E49)</f>
        <v>10</v>
      </c>
      <c r="H92" s="245">
        <f>10-ROUND(E92/C92*10,0)</f>
        <v>10</v>
      </c>
    </row>
    <row r="93" spans="2:9" s="11" customFormat="1" hidden="1">
      <c r="B93" s="244" t="s">
        <v>416</v>
      </c>
      <c r="C93" s="245">
        <f>IF('1-Fiche identité'!D7="Compostage partagé",'4-Communication'!E32,'4-Communication'!E40)</f>
        <v>8</v>
      </c>
      <c r="D93" s="245"/>
      <c r="E93" s="246">
        <f>IF('1-Fiche identité'!D7="Compostage partagé",'4-Communication'!E33,'4-Communication'!E41)</f>
        <v>0</v>
      </c>
      <c r="F93" s="245">
        <f>IF('1-Fiche identité'!D7="Compostage partagé",'4-Communication'!E35,'4-Communication'!E43)</f>
        <v>0</v>
      </c>
      <c r="G93" s="244">
        <f>IF('1-Fiche identité'!D7="Compostage partagé",'4-Communication'!E34,'4-Communication'!E42)</f>
        <v>8</v>
      </c>
      <c r="H93" s="245">
        <f>10-ROUND(E93/C93*10,0)</f>
        <v>10</v>
      </c>
      <c r="I93" s="241"/>
    </row>
    <row r="94" spans="2:9" s="11" customFormat="1" hidden="1">
      <c r="B94" s="244" t="s">
        <v>415</v>
      </c>
      <c r="C94" s="245">
        <f>IF('1-Fiche identité'!D7="Compostage partagé",'3-Matériel et aménagements'!E54,'3-Matériel et aménagements'!E62)</f>
        <v>13</v>
      </c>
      <c r="D94" s="245"/>
      <c r="E94" s="246">
        <f>IF('1-Fiche identité'!D7="Compostage partagé",'3-Matériel et aménagements'!E55,'3-Matériel et aménagements'!E63)</f>
        <v>0</v>
      </c>
      <c r="F94" s="245">
        <f>IF('1-Fiche identité'!D7="Compostage partagé",'3-Matériel et aménagements'!E57,'3-Matériel et aménagements'!E65)</f>
        <v>0</v>
      </c>
      <c r="G94" s="244">
        <f>IF('1-Fiche identité'!D7="Compostage partagé",'3-Matériel et aménagements'!E56,'3-Matériel et aménagements'!E64)</f>
        <v>14</v>
      </c>
      <c r="H94" s="245">
        <f>10-ROUND(E94/C94*10,0)</f>
        <v>10</v>
      </c>
      <c r="I94" s="241"/>
    </row>
    <row r="95" spans="2:9" s="11" customFormat="1" hidden="1">
      <c r="C95" s="84"/>
      <c r="D95" s="84"/>
      <c r="E95" s="84"/>
      <c r="F95" s="84"/>
    </row>
    <row r="96" spans="2:9" s="11" customFormat="1">
      <c r="C96" s="84"/>
      <c r="D96" s="84"/>
      <c r="E96" s="84"/>
      <c r="F96" s="84"/>
    </row>
    <row r="97" spans="3:6" s="11" customFormat="1">
      <c r="C97" s="84"/>
      <c r="D97" s="84"/>
      <c r="E97" s="128"/>
      <c r="F97" s="84"/>
    </row>
    <row r="98" spans="3:6" s="11" customFormat="1">
      <c r="C98" s="84"/>
      <c r="D98" s="84"/>
      <c r="E98" s="128"/>
      <c r="F98" s="84"/>
    </row>
    <row r="99" spans="3:6" s="11" customFormat="1">
      <c r="C99" s="84"/>
      <c r="D99" s="84"/>
      <c r="E99" s="128"/>
      <c r="F99" s="84"/>
    </row>
    <row r="100" spans="3:6" s="11" customFormat="1">
      <c r="C100" s="84"/>
      <c r="D100" s="84"/>
      <c r="E100" s="128"/>
      <c r="F100" s="84"/>
    </row>
    <row r="101" spans="3:6" s="11" customFormat="1">
      <c r="C101" s="84"/>
      <c r="D101" s="84"/>
      <c r="E101" s="84"/>
      <c r="F101" s="84"/>
    </row>
    <row r="102" spans="3:6" s="11" customFormat="1">
      <c r="C102" s="84"/>
      <c r="D102" s="84"/>
      <c r="E102" s="84"/>
      <c r="F102" s="84"/>
    </row>
    <row r="103" spans="3:6" s="11" customFormat="1">
      <c r="C103" s="84"/>
      <c r="D103" s="84"/>
      <c r="E103" s="84"/>
      <c r="F103" s="84"/>
    </row>
    <row r="104" spans="3:6" s="11" customFormat="1">
      <c r="C104" s="84"/>
      <c r="D104" s="84"/>
      <c r="E104" s="84"/>
      <c r="F104" s="84"/>
    </row>
    <row r="105" spans="3:6" s="11" customFormat="1">
      <c r="C105" s="84"/>
      <c r="D105" s="84"/>
      <c r="E105" s="84"/>
      <c r="F105" s="84"/>
    </row>
    <row r="106" spans="3:6" s="11" customFormat="1">
      <c r="C106" s="84"/>
      <c r="D106" s="84"/>
      <c r="E106" s="84"/>
      <c r="F106" s="84"/>
    </row>
    <row r="107" spans="3:6" s="11" customFormat="1">
      <c r="C107" s="84"/>
      <c r="D107" s="84"/>
      <c r="E107" s="84"/>
      <c r="F107" s="84"/>
    </row>
    <row r="108" spans="3:6" s="11" customFormat="1">
      <c r="C108" s="84"/>
      <c r="D108" s="84"/>
      <c r="E108" s="84"/>
      <c r="F108" s="84"/>
    </row>
    <row r="109" spans="3:6" s="11" customFormat="1">
      <c r="C109" s="84"/>
      <c r="D109" s="84"/>
      <c r="E109" s="84"/>
      <c r="F109" s="84"/>
    </row>
    <row r="110" spans="3:6" s="11" customFormat="1">
      <c r="C110" s="84"/>
      <c r="D110" s="84"/>
      <c r="E110" s="84"/>
      <c r="F110" s="84"/>
    </row>
    <row r="111" spans="3:6" s="11" customFormat="1">
      <c r="C111" s="84"/>
      <c r="D111" s="84"/>
      <c r="E111" s="84"/>
      <c r="F111" s="84"/>
    </row>
    <row r="112" spans="3:6" s="11" customFormat="1">
      <c r="C112" s="84"/>
      <c r="D112" s="84"/>
      <c r="E112" s="84"/>
      <c r="F112" s="84"/>
    </row>
    <row r="113" spans="3:6" s="11" customFormat="1">
      <c r="C113" s="84"/>
      <c r="D113" s="84"/>
      <c r="E113" s="84"/>
      <c r="F113" s="84"/>
    </row>
    <row r="114" spans="3:6" s="11" customFormat="1">
      <c r="C114" s="84"/>
      <c r="D114" s="84"/>
      <c r="E114" s="84"/>
      <c r="F114" s="84"/>
    </row>
    <row r="115" spans="3:6" s="11" customFormat="1">
      <c r="C115" s="84"/>
      <c r="D115" s="84"/>
      <c r="E115" s="84"/>
      <c r="F115" s="84"/>
    </row>
    <row r="116" spans="3:6" s="11" customFormat="1">
      <c r="C116" s="84"/>
      <c r="D116" s="84"/>
      <c r="E116" s="84"/>
      <c r="F116" s="84"/>
    </row>
    <row r="117" spans="3:6" s="11" customFormat="1">
      <c r="C117" s="84"/>
      <c r="D117" s="84"/>
      <c r="E117" s="84"/>
      <c r="F117" s="84"/>
    </row>
    <row r="118" spans="3:6" s="11" customFormat="1">
      <c r="C118" s="84"/>
      <c r="D118" s="84"/>
      <c r="E118" s="84"/>
      <c r="F118" s="84"/>
    </row>
    <row r="119" spans="3:6" s="11" customFormat="1">
      <c r="C119" s="84"/>
      <c r="D119" s="84"/>
      <c r="E119" s="84"/>
      <c r="F119" s="84"/>
    </row>
    <row r="120" spans="3:6" s="11" customFormat="1">
      <c r="C120" s="84"/>
      <c r="D120" s="84"/>
      <c r="E120" s="84"/>
      <c r="F120" s="84"/>
    </row>
    <row r="121" spans="3:6" s="11" customFormat="1">
      <c r="C121" s="84"/>
      <c r="D121" s="84"/>
      <c r="E121" s="84"/>
      <c r="F121" s="84"/>
    </row>
    <row r="122" spans="3:6" s="11" customFormat="1">
      <c r="C122" s="84"/>
      <c r="D122" s="84"/>
      <c r="E122" s="84"/>
      <c r="F122" s="84"/>
    </row>
    <row r="123" spans="3:6" s="11" customFormat="1">
      <c r="C123" s="84"/>
      <c r="D123" s="84"/>
      <c r="E123" s="84"/>
      <c r="F123" s="84"/>
    </row>
    <row r="124" spans="3:6" s="11" customFormat="1">
      <c r="C124" s="84"/>
      <c r="D124" s="84"/>
      <c r="E124" s="84"/>
      <c r="F124" s="84"/>
    </row>
    <row r="125" spans="3:6" s="11" customFormat="1">
      <c r="C125" s="84"/>
      <c r="D125" s="84"/>
      <c r="E125" s="84"/>
      <c r="F125" s="84"/>
    </row>
    <row r="126" spans="3:6" s="11" customFormat="1">
      <c r="C126" s="84"/>
      <c r="D126" s="84"/>
      <c r="E126" s="84"/>
      <c r="F126" s="84"/>
    </row>
    <row r="127" spans="3:6" s="11" customFormat="1">
      <c r="C127" s="84"/>
      <c r="D127" s="84"/>
      <c r="E127" s="84"/>
      <c r="F127" s="84"/>
    </row>
    <row r="128" spans="3:6" s="11" customFormat="1">
      <c r="C128" s="84"/>
      <c r="D128" s="84"/>
      <c r="E128" s="84"/>
      <c r="F128" s="84"/>
    </row>
    <row r="129" spans="3:6" s="11" customFormat="1">
      <c r="C129" s="84"/>
      <c r="D129" s="84"/>
      <c r="E129" s="84"/>
      <c r="F129" s="84"/>
    </row>
    <row r="130" spans="3:6" s="11" customFormat="1">
      <c r="C130" s="84"/>
      <c r="D130" s="84"/>
      <c r="E130" s="84"/>
      <c r="F130" s="84"/>
    </row>
    <row r="131" spans="3:6" s="11" customFormat="1">
      <c r="C131" s="84"/>
      <c r="D131" s="84"/>
      <c r="E131" s="84"/>
      <c r="F131" s="84"/>
    </row>
    <row r="132" spans="3:6" s="11" customFormat="1">
      <c r="C132" s="84"/>
      <c r="D132" s="84"/>
      <c r="E132" s="84"/>
      <c r="F132" s="84"/>
    </row>
    <row r="133" spans="3:6" s="11" customFormat="1">
      <c r="C133" s="84"/>
      <c r="D133" s="84"/>
      <c r="E133" s="84"/>
      <c r="F133" s="84"/>
    </row>
    <row r="134" spans="3:6" s="11" customFormat="1">
      <c r="C134" s="84"/>
      <c r="D134" s="84"/>
      <c r="E134" s="84"/>
      <c r="F134" s="84"/>
    </row>
    <row r="135" spans="3:6" s="11" customFormat="1">
      <c r="C135" s="84"/>
      <c r="D135" s="84"/>
      <c r="E135" s="84"/>
      <c r="F135" s="84"/>
    </row>
    <row r="136" spans="3:6" s="11" customFormat="1">
      <c r="C136" s="84"/>
      <c r="D136" s="84"/>
      <c r="E136" s="84"/>
      <c r="F136" s="84"/>
    </row>
    <row r="137" spans="3:6" s="11" customFormat="1">
      <c r="C137" s="84"/>
      <c r="D137" s="84"/>
      <c r="E137" s="84"/>
      <c r="F137" s="84"/>
    </row>
  </sheetData>
  <sheetProtection sheet="1" objects="1" scenarios="1" selectLockedCells="1" selectUnlockedCells="1"/>
  <mergeCells count="61">
    <mergeCell ref="B84:C84"/>
    <mergeCell ref="B79:C79"/>
    <mergeCell ref="B80:C80"/>
    <mergeCell ref="B81:C81"/>
    <mergeCell ref="B82:C82"/>
    <mergeCell ref="B83:C83"/>
    <mergeCell ref="B75:C75"/>
    <mergeCell ref="B76:C76"/>
    <mergeCell ref="B77:C77"/>
    <mergeCell ref="B78:C78"/>
    <mergeCell ref="B70:C70"/>
    <mergeCell ref="B71:C71"/>
    <mergeCell ref="B72:C72"/>
    <mergeCell ref="B73:C73"/>
    <mergeCell ref="B74:C74"/>
    <mergeCell ref="B64:C64"/>
    <mergeCell ref="B66:C66"/>
    <mergeCell ref="B67:C67"/>
    <mergeCell ref="B68:C68"/>
    <mergeCell ref="B69:C69"/>
    <mergeCell ref="B58:C58"/>
    <mergeCell ref="B59:C59"/>
    <mergeCell ref="B60:C60"/>
    <mergeCell ref="B61:C61"/>
    <mergeCell ref="B63:C63"/>
    <mergeCell ref="B62:C62"/>
    <mergeCell ref="B53:C53"/>
    <mergeCell ref="B54:C54"/>
    <mergeCell ref="B55:C55"/>
    <mergeCell ref="B56:C56"/>
    <mergeCell ref="B57:C57"/>
    <mergeCell ref="B50:C50"/>
    <mergeCell ref="B51:C51"/>
    <mergeCell ref="B43:C43"/>
    <mergeCell ref="B44:C44"/>
    <mergeCell ref="B45:C45"/>
    <mergeCell ref="B46:C46"/>
    <mergeCell ref="B47:C47"/>
    <mergeCell ref="B39:C39"/>
    <mergeCell ref="B40:C40"/>
    <mergeCell ref="B41:C41"/>
    <mergeCell ref="B48:C48"/>
    <mergeCell ref="B49:C49"/>
    <mergeCell ref="B31:C31"/>
    <mergeCell ref="B35:C35"/>
    <mergeCell ref="B36:C36"/>
    <mergeCell ref="B37:C37"/>
    <mergeCell ref="B38:C38"/>
    <mergeCell ref="B32:C32"/>
    <mergeCell ref="B33:C33"/>
    <mergeCell ref="B34:C34"/>
    <mergeCell ref="B11:C11"/>
    <mergeCell ref="B28:C28"/>
    <mergeCell ref="B29:C29"/>
    <mergeCell ref="B30:C30"/>
    <mergeCell ref="B4:D4"/>
    <mergeCell ref="C5:D5"/>
    <mergeCell ref="C6:D6"/>
    <mergeCell ref="C7:D7"/>
    <mergeCell ref="C8:D8"/>
    <mergeCell ref="C9:D9"/>
  </mergeCells>
  <conditionalFormatting sqref="E29 E31:E41 E17:E18 E20:E25 E67:E84">
    <cfRule type="containsText" dxfId="13" priority="36" operator="containsText" text="Situation satisfaisante">
      <formula>NOT(ISERROR(SEARCH("Situation satisfaisante",E17)))</formula>
    </cfRule>
  </conditionalFormatting>
  <conditionalFormatting sqref="C17">
    <cfRule type="cellIs" dxfId="12" priority="28" operator="lessThan">
      <formula>0.25</formula>
    </cfRule>
  </conditionalFormatting>
  <conditionalFormatting sqref="E85">
    <cfRule type="containsText" dxfId="11" priority="15" operator="containsText" text="Situation satisfaisante">
      <formula>NOT(ISERROR(SEARCH("Situation satisfaisante",E85)))</formula>
    </cfRule>
  </conditionalFormatting>
  <conditionalFormatting sqref="E85">
    <cfRule type="containsText" dxfId="10" priority="14" operator="containsText" text="Situation satisfaisante">
      <formula>NOT(ISERROR(SEARCH("Situation satisfaisante",E85)))</formula>
    </cfRule>
  </conditionalFormatting>
  <conditionalFormatting sqref="E31:E34 E67:E84">
    <cfRule type="containsText" dxfId="9" priority="13" operator="containsText" text="Ne sais pas">
      <formula>NOT(ISERROR(SEARCH("Ne sais pas",E31)))</formula>
    </cfRule>
  </conditionalFormatting>
  <conditionalFormatting sqref="E29:E41">
    <cfRule type="containsText" dxfId="8" priority="12" operator="containsText" text="Situation satisfaisante">
      <formula>NOT(ISERROR(SEARCH("Situation satisfaisante",E29)))</formula>
    </cfRule>
  </conditionalFormatting>
  <conditionalFormatting sqref="E29:E41">
    <cfRule type="containsText" dxfId="7" priority="11" operator="containsText" text="Ne sais pas">
      <formula>NOT(ISERROR(SEARCH("Ne sais pas",E29)))</formula>
    </cfRule>
  </conditionalFormatting>
  <conditionalFormatting sqref="E44 E46:E51">
    <cfRule type="containsText" dxfId="6" priority="10" operator="containsText" text="Situation satisfaisante">
      <formula>NOT(ISERROR(SEARCH("Situation satisfaisante",E44)))</formula>
    </cfRule>
  </conditionalFormatting>
  <conditionalFormatting sqref="E46">
    <cfRule type="containsText" dxfId="5" priority="9" operator="containsText" text="Ne sais pas">
      <formula>NOT(ISERROR(SEARCH("Ne sais pas",E46)))</formula>
    </cfRule>
  </conditionalFormatting>
  <conditionalFormatting sqref="E44:E51">
    <cfRule type="containsText" dxfId="4" priority="8" operator="containsText" text="Situation satisfaisante">
      <formula>NOT(ISERROR(SEARCH("Situation satisfaisante",E44)))</formula>
    </cfRule>
  </conditionalFormatting>
  <conditionalFormatting sqref="E44:E51">
    <cfRule type="containsText" dxfId="3" priority="7" operator="containsText" text="Ne sais pas">
      <formula>NOT(ISERROR(SEARCH("Ne sais pas",E44)))</formula>
    </cfRule>
  </conditionalFormatting>
  <conditionalFormatting sqref="E54:E64">
    <cfRule type="containsText" dxfId="2" priority="6" operator="containsText" text="Situation satisfaisante">
      <formula>NOT(ISERROR(SEARCH("Situation satisfaisante",E54)))</formula>
    </cfRule>
  </conditionalFormatting>
  <conditionalFormatting sqref="E54:E64">
    <cfRule type="containsText" dxfId="1" priority="5" operator="containsText" text="Situation satisfaisante">
      <formula>NOT(ISERROR(SEARCH("Situation satisfaisante",E54)))</formula>
    </cfRule>
  </conditionalFormatting>
  <conditionalFormatting sqref="E54:E64">
    <cfRule type="containsText" dxfId="0" priority="4" operator="containsText" text="Ne sais pas">
      <formula>NOT(ISERROR(SEARCH("Ne sais pas",E54)))</formula>
    </cfRule>
  </conditionalFormatting>
  <pageMargins left="0.70866141732283472" right="0.70866141732283472" top="0.74803149606299213" bottom="0.74803149606299213" header="0.31496062992125984" footer="0.31496062992125984"/>
  <pageSetup paperSize="9" scale="58" orientation="landscape" r:id="rId1"/>
  <headerFooter>
    <oddHeader>&amp;C&amp;"Arial,Gras"&amp;12ADEME - Diagnostic des sites de compostage de proximité
7. Synthèse du diagnostic</oddHeader>
    <oddFooter>&amp;C&amp;"Arial,Gras"7. Synthèse du diagnostic&amp;R&amp;P</oddFooter>
  </headerFooter>
  <rowBreaks count="2" manualBreakCount="2">
    <brk id="25" max="4" man="1"/>
    <brk id="64" max="4"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sheetPr>
  <dimension ref="A1:B40"/>
  <sheetViews>
    <sheetView topLeftCell="A37" zoomScale="90" zoomScaleNormal="90" workbookViewId="0">
      <selection activeCell="A29" sqref="A29"/>
    </sheetView>
  </sheetViews>
  <sheetFormatPr baseColWidth="10" defaultColWidth="10.88671875" defaultRowHeight="13.2"/>
  <cols>
    <col min="1" max="1" width="29.5546875" style="4" customWidth="1"/>
    <col min="2" max="2" width="70.109375" style="4" customWidth="1"/>
    <col min="3" max="16384" width="10.88671875" style="4"/>
  </cols>
  <sheetData>
    <row r="1" spans="1:2" ht="26.1" customHeight="1">
      <c r="A1" s="451" t="s">
        <v>169</v>
      </c>
      <c r="B1" s="452"/>
    </row>
    <row r="2" spans="1:2" ht="33.6">
      <c r="A2" s="264" t="s">
        <v>170</v>
      </c>
      <c r="B2" s="265" t="s">
        <v>171</v>
      </c>
    </row>
    <row r="3" spans="1:2" ht="16.8">
      <c r="A3" s="264" t="s">
        <v>172</v>
      </c>
      <c r="B3" s="265" t="s">
        <v>173</v>
      </c>
    </row>
    <row r="4" spans="1:2" ht="16.8">
      <c r="A4" s="264" t="s">
        <v>174</v>
      </c>
      <c r="B4" s="265" t="s">
        <v>175</v>
      </c>
    </row>
    <row r="5" spans="1:2" ht="50.4">
      <c r="A5" s="264" t="s">
        <v>176</v>
      </c>
      <c r="B5" s="265" t="s">
        <v>177</v>
      </c>
    </row>
    <row r="6" spans="1:2" ht="30" customHeight="1">
      <c r="A6" s="264" t="s">
        <v>178</v>
      </c>
      <c r="B6" s="265" t="s">
        <v>179</v>
      </c>
    </row>
    <row r="7" spans="1:2" ht="30" customHeight="1">
      <c r="A7" s="264" t="s">
        <v>180</v>
      </c>
      <c r="B7" s="265" t="s">
        <v>181</v>
      </c>
    </row>
    <row r="8" spans="1:2" ht="30" customHeight="1">
      <c r="A8" s="264" t="s">
        <v>182</v>
      </c>
      <c r="B8" s="265" t="s">
        <v>183</v>
      </c>
    </row>
    <row r="9" spans="1:2" ht="50.4">
      <c r="A9" s="264" t="s">
        <v>270</v>
      </c>
      <c r="B9" s="265" t="s">
        <v>184</v>
      </c>
    </row>
    <row r="10" spans="1:2" ht="67.2">
      <c r="A10" s="264" t="s">
        <v>185</v>
      </c>
      <c r="B10" s="265" t="s">
        <v>186</v>
      </c>
    </row>
    <row r="11" spans="1:2" ht="50.4">
      <c r="A11" s="264" t="s">
        <v>187</v>
      </c>
      <c r="B11" s="265" t="s">
        <v>188</v>
      </c>
    </row>
    <row r="12" spans="1:2" ht="67.2">
      <c r="A12" s="264" t="s">
        <v>189</v>
      </c>
      <c r="B12" s="265" t="s">
        <v>190</v>
      </c>
    </row>
    <row r="13" spans="1:2" ht="67.2">
      <c r="A13" s="264" t="s">
        <v>191</v>
      </c>
      <c r="B13" s="265" t="s">
        <v>192</v>
      </c>
    </row>
    <row r="14" spans="1:2" ht="50.4">
      <c r="A14" s="264" t="s">
        <v>193</v>
      </c>
      <c r="B14" s="265" t="s">
        <v>194</v>
      </c>
    </row>
    <row r="15" spans="1:2" ht="50.4">
      <c r="A15" s="264" t="s">
        <v>195</v>
      </c>
      <c r="B15" s="265" t="s">
        <v>196</v>
      </c>
    </row>
    <row r="16" spans="1:2" ht="30" customHeight="1">
      <c r="A16" s="264" t="s">
        <v>197</v>
      </c>
      <c r="B16" s="265" t="s">
        <v>198</v>
      </c>
    </row>
    <row r="17" spans="1:2" ht="67.2">
      <c r="A17" s="264" t="s">
        <v>199</v>
      </c>
      <c r="B17" s="265" t="s">
        <v>200</v>
      </c>
    </row>
    <row r="18" spans="1:2" ht="129" customHeight="1">
      <c r="A18" s="264" t="s">
        <v>201</v>
      </c>
      <c r="B18" s="265" t="s">
        <v>676</v>
      </c>
    </row>
    <row r="19" spans="1:2" ht="84">
      <c r="A19" s="264" t="s">
        <v>202</v>
      </c>
      <c r="B19" s="265" t="s">
        <v>203</v>
      </c>
    </row>
    <row r="20" spans="1:2" ht="84">
      <c r="A20" s="264" t="s">
        <v>204</v>
      </c>
      <c r="B20" s="265" t="s">
        <v>205</v>
      </c>
    </row>
    <row r="21" spans="1:2" ht="50.4">
      <c r="A21" s="264" t="s">
        <v>206</v>
      </c>
      <c r="B21" s="265" t="s">
        <v>207</v>
      </c>
    </row>
    <row r="22" spans="1:2" ht="33.6">
      <c r="A22" s="264" t="s">
        <v>208</v>
      </c>
      <c r="B22" s="265" t="s">
        <v>209</v>
      </c>
    </row>
    <row r="23" spans="1:2" ht="67.2">
      <c r="A23" s="264" t="s">
        <v>210</v>
      </c>
      <c r="B23" s="265" t="s">
        <v>211</v>
      </c>
    </row>
    <row r="24" spans="1:2" ht="50.4">
      <c r="A24" s="264" t="s">
        <v>212</v>
      </c>
      <c r="B24" s="265" t="s">
        <v>241</v>
      </c>
    </row>
    <row r="25" spans="1:2" ht="50.4">
      <c r="A25" s="264" t="s">
        <v>213</v>
      </c>
      <c r="B25" s="265" t="s">
        <v>214</v>
      </c>
    </row>
    <row r="26" spans="1:2" ht="67.2">
      <c r="A26" s="264" t="s">
        <v>215</v>
      </c>
      <c r="B26" s="265" t="s">
        <v>216</v>
      </c>
    </row>
    <row r="27" spans="1:2" ht="50.4">
      <c r="A27" s="264" t="s">
        <v>217</v>
      </c>
      <c r="B27" s="265" t="s">
        <v>218</v>
      </c>
    </row>
    <row r="28" spans="1:2" ht="84">
      <c r="A28" s="264" t="s">
        <v>219</v>
      </c>
      <c r="B28" s="265" t="s">
        <v>220</v>
      </c>
    </row>
    <row r="29" spans="1:2" ht="100.8">
      <c r="A29" s="264" t="s">
        <v>132</v>
      </c>
      <c r="B29" s="265" t="s">
        <v>272</v>
      </c>
    </row>
    <row r="30" spans="1:2" ht="33.6">
      <c r="A30" s="264" t="s">
        <v>305</v>
      </c>
      <c r="B30" s="265" t="s">
        <v>306</v>
      </c>
    </row>
    <row r="31" spans="1:2" ht="33.6">
      <c r="A31" s="264" t="s">
        <v>140</v>
      </c>
      <c r="B31" s="265" t="s">
        <v>221</v>
      </c>
    </row>
    <row r="32" spans="1:2" ht="84">
      <c r="A32" s="264" t="s">
        <v>147</v>
      </c>
      <c r="B32" s="265" t="s">
        <v>425</v>
      </c>
    </row>
    <row r="33" spans="1:2" ht="84">
      <c r="A33" s="264" t="s">
        <v>222</v>
      </c>
      <c r="B33" s="265" t="s">
        <v>605</v>
      </c>
    </row>
    <row r="34" spans="1:2" ht="67.2">
      <c r="A34" s="264" t="s">
        <v>224</v>
      </c>
      <c r="B34" s="265" t="s">
        <v>225</v>
      </c>
    </row>
    <row r="35" spans="1:2" ht="50.4">
      <c r="A35" s="264" t="s">
        <v>269</v>
      </c>
      <c r="B35" s="265" t="s">
        <v>226</v>
      </c>
    </row>
    <row r="36" spans="1:2" ht="50.4">
      <c r="A36" s="264" t="s">
        <v>227</v>
      </c>
      <c r="B36" s="265" t="s">
        <v>228</v>
      </c>
    </row>
    <row r="37" spans="1:2" ht="33.6">
      <c r="A37" s="264" t="s">
        <v>239</v>
      </c>
      <c r="B37" s="265" t="s">
        <v>240</v>
      </c>
    </row>
    <row r="38" spans="1:2" ht="50.4">
      <c r="A38" s="264" t="s">
        <v>229</v>
      </c>
      <c r="B38" s="265" t="s">
        <v>230</v>
      </c>
    </row>
    <row r="39" spans="1:2" ht="50.4">
      <c r="A39" s="264" t="s">
        <v>424</v>
      </c>
      <c r="B39" s="265" t="s">
        <v>412</v>
      </c>
    </row>
    <row r="40" spans="1:2" ht="50.4">
      <c r="A40" s="267" t="s">
        <v>426</v>
      </c>
      <c r="B40" s="266" t="s">
        <v>223</v>
      </c>
    </row>
  </sheetData>
  <mergeCells count="1">
    <mergeCell ref="A1:B1"/>
  </mergeCells>
  <pageMargins left="0.25" right="0.25"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661C0270894B44883CF4FA6DDE9BFF8" ma:contentTypeVersion="4" ma:contentTypeDescription="Crée un document." ma:contentTypeScope="" ma:versionID="b1be92cbb282ca5ef4664f0f466fead8">
  <xsd:schema xmlns:xsd="http://www.w3.org/2001/XMLSchema" xmlns:xs="http://www.w3.org/2001/XMLSchema" xmlns:p="http://schemas.microsoft.com/office/2006/metadata/properties" xmlns:ns2="c1ba7608-ccd3-4c4b-b762-7afff57ea54f" xmlns:ns3="678bc32e-d70e-4a83-b324-6eb803bed332" targetNamespace="http://schemas.microsoft.com/office/2006/metadata/properties" ma:root="true" ma:fieldsID="9fd846bbc105043d01c46699db3b9d1f" ns2:_="" ns3:_="">
    <xsd:import namespace="c1ba7608-ccd3-4c4b-b762-7afff57ea54f"/>
    <xsd:import namespace="678bc32e-d70e-4a83-b324-6eb803bed332"/>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1ba7608-ccd3-4c4b-b762-7afff57ea54f"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78bc32e-d70e-4a83-b324-6eb803bed332"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CB4BF7B-F00B-466A-B115-209B548DDAC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1ba7608-ccd3-4c4b-b762-7afff57ea54f"/>
    <ds:schemaRef ds:uri="678bc32e-d70e-4a83-b324-6eb803bed33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F57C539-9D94-4960-A002-DB791EF346F1}">
  <ds:schemaRefs>
    <ds:schemaRef ds:uri="http://purl.org/dc/dcmitype/"/>
    <ds:schemaRef ds:uri="http://schemas.microsoft.com/office/infopath/2007/PartnerControls"/>
    <ds:schemaRef ds:uri="http://purl.org/dc/elements/1.1/"/>
    <ds:schemaRef ds:uri="http://schemas.microsoft.com/office/2006/metadata/properties"/>
    <ds:schemaRef ds:uri="678bc32e-d70e-4a83-b324-6eb803bed332"/>
    <ds:schemaRef ds:uri="http://purl.org/dc/terms/"/>
    <ds:schemaRef ds:uri="http://schemas.openxmlformats.org/package/2006/metadata/core-properties"/>
    <ds:schemaRef ds:uri="http://schemas.microsoft.com/office/2006/documentManagement/types"/>
    <ds:schemaRef ds:uri="c1ba7608-ccd3-4c4b-b762-7afff57ea54f"/>
    <ds:schemaRef ds:uri="http://www.w3.org/XML/1998/namespace"/>
  </ds:schemaRefs>
</ds:datastoreItem>
</file>

<file path=customXml/itemProps3.xml><?xml version="1.0" encoding="utf-8"?>
<ds:datastoreItem xmlns:ds="http://schemas.openxmlformats.org/officeDocument/2006/customXml" ds:itemID="{A50FDCEF-6487-4223-B046-6738CE2FABE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446</TotalTime>
  <Application>Microsoft Excel</Application>
  <DocSecurity>0</DocSecurity>
  <ScaleCrop>false</ScaleCrop>
  <HeadingPairs>
    <vt:vector size="4" baseType="variant">
      <vt:variant>
        <vt:lpstr>Feuilles de calcul</vt:lpstr>
      </vt:variant>
      <vt:variant>
        <vt:i4>10</vt:i4>
      </vt:variant>
      <vt:variant>
        <vt:lpstr>Plages nommées</vt:lpstr>
      </vt:variant>
      <vt:variant>
        <vt:i4>7</vt:i4>
      </vt:variant>
    </vt:vector>
  </HeadingPairs>
  <TitlesOfParts>
    <vt:vector size="17" baseType="lpstr">
      <vt:lpstr>0-Introduction générale</vt:lpstr>
      <vt:lpstr>1-Fiche identité</vt:lpstr>
      <vt:lpstr>2-Photos</vt:lpstr>
      <vt:lpstr>3-Matériel et aménagements</vt:lpstr>
      <vt:lpstr>4-Communication</vt:lpstr>
      <vt:lpstr>5-Dynamique du site</vt:lpstr>
      <vt:lpstr>6-Gestion - Qualité du compost</vt:lpstr>
      <vt:lpstr>7-Synthèse</vt:lpstr>
      <vt:lpstr>8-Lexique</vt:lpstr>
      <vt:lpstr>menu déroulant</vt:lpstr>
      <vt:lpstr>'1-Fiche identité'!Zone_d_impression</vt:lpstr>
      <vt:lpstr>'2-Photos'!Zone_d_impression</vt:lpstr>
      <vt:lpstr>'3-Matériel et aménagements'!Zone_d_impression</vt:lpstr>
      <vt:lpstr>'4-Communication'!Zone_d_impression</vt:lpstr>
      <vt:lpstr>'5-Dynamique du site'!Zone_d_impression</vt:lpstr>
      <vt:lpstr>'6-Gestion - Qualité du compost'!Zone_d_impression</vt:lpstr>
      <vt:lpstr>'7-Synthèse'!Zone_d_impression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anais carriere</cp:lastModifiedBy>
  <cp:revision>39</cp:revision>
  <cp:lastPrinted>2019-10-14T09:49:32Z</cp:lastPrinted>
  <dcterms:created xsi:type="dcterms:W3CDTF">2019-01-28T10:34:57Z</dcterms:created>
  <dcterms:modified xsi:type="dcterms:W3CDTF">2020-06-17T13:04:27Z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0x0101006661C0270894B44883CF4FA6DDE9BFF8</vt:lpwstr>
  </property>
</Properties>
</file>